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株式会社ヴェルデ Dropbox\株式会社ヴェルデ\・本社経理\100_総括\02_書式\04_ヴェルデ指定請求書\"/>
    </mc:Choice>
  </mc:AlternateContent>
  <xr:revisionPtr revIDLastSave="0" documentId="8_{AFE58808-470A-41E8-9182-0A8CA79BC281}" xr6:coauthVersionLast="36" xr6:coauthVersionMax="36" xr10:uidLastSave="{00000000-0000-0000-0000-000000000000}"/>
  <bookViews>
    <workbookView xWindow="0" yWindow="0" windowWidth="28800" windowHeight="11490" xr2:uid="{00000000-000D-0000-FFFF-FFFF00000000}"/>
  </bookViews>
  <sheets>
    <sheet name="インボイス請求書Ａ（FORM) " sheetId="15" r:id="rId1"/>
    <sheet name="インボイス請求書Ａ（FORM) 長期用" sheetId="13" r:id="rId2"/>
    <sheet name="インボイス請求書Ａ　記入例" sheetId="14" r:id="rId3"/>
  </sheets>
  <definedNames>
    <definedName name="_xlnm.Print_Area" localSheetId="2">'インボイス請求書Ａ　記入例'!$D$1:$W$33</definedName>
    <definedName name="_xlnm.Print_Area" localSheetId="0">'インボイス請求書Ａ（FORM) '!$D$1:$W$30</definedName>
    <definedName name="_xlnm.Print_Area" localSheetId="1">'インボイス請求書Ａ（FORM) 長期用'!$D$1:$W$34</definedName>
  </definedNames>
  <calcPr calcId="191029" fullPrecision="0"/>
</workbook>
</file>

<file path=xl/calcChain.xml><?xml version="1.0" encoding="utf-8"?>
<calcChain xmlns="http://schemas.openxmlformats.org/spreadsheetml/2006/main">
  <c r="I24" i="14" l="1"/>
  <c r="Z28" i="15" l="1"/>
  <c r="AA28" i="15" s="1"/>
  <c r="Z28" i="13"/>
  <c r="AA28" i="13" s="1"/>
  <c r="B28" i="15"/>
  <c r="A28" i="15"/>
  <c r="B27" i="15"/>
  <c r="A27" i="15"/>
  <c r="B26" i="15"/>
  <c r="A26" i="15"/>
  <c r="B25" i="15"/>
  <c r="A25" i="15"/>
  <c r="K24" i="15"/>
  <c r="G24" i="15"/>
  <c r="I24" i="15" s="1"/>
  <c r="M24" i="15" s="1"/>
  <c r="O24" i="15" s="1"/>
  <c r="B24" i="15"/>
  <c r="A24" i="15"/>
  <c r="K23" i="15"/>
  <c r="G23" i="15"/>
  <c r="I23" i="15" s="1"/>
  <c r="M23" i="15" s="1"/>
  <c r="O23" i="15" s="1"/>
  <c r="B23" i="15"/>
  <c r="A23" i="15"/>
  <c r="C23" i="15" s="1"/>
  <c r="K22" i="15"/>
  <c r="G22" i="15"/>
  <c r="I22" i="15" s="1"/>
  <c r="M22" i="15" s="1"/>
  <c r="O22" i="15" s="1"/>
  <c r="B22" i="15"/>
  <c r="A22" i="15"/>
  <c r="K21" i="15"/>
  <c r="G21" i="15"/>
  <c r="I21" i="15" s="1"/>
  <c r="M21" i="15" s="1"/>
  <c r="O21" i="15" s="1"/>
  <c r="B21" i="15"/>
  <c r="A21" i="15"/>
  <c r="K20" i="15"/>
  <c r="G20" i="15"/>
  <c r="I20" i="15" s="1"/>
  <c r="M20" i="15" s="1"/>
  <c r="O20" i="15" s="1"/>
  <c r="B20" i="15"/>
  <c r="A20" i="15"/>
  <c r="K19" i="15"/>
  <c r="G19" i="15"/>
  <c r="I19" i="15" s="1"/>
  <c r="M19" i="15" s="1"/>
  <c r="O19" i="15" s="1"/>
  <c r="B19" i="15"/>
  <c r="A19" i="15"/>
  <c r="K18" i="15"/>
  <c r="G18" i="15"/>
  <c r="I18" i="15" s="1"/>
  <c r="M18" i="15" s="1"/>
  <c r="O18" i="15" s="1"/>
  <c r="B18" i="15"/>
  <c r="A18" i="15"/>
  <c r="K17" i="15"/>
  <c r="G17" i="15"/>
  <c r="I17" i="15" s="1"/>
  <c r="M17" i="15" s="1"/>
  <c r="O17" i="15" s="1"/>
  <c r="B17" i="15"/>
  <c r="A17" i="15"/>
  <c r="C17" i="15" s="1"/>
  <c r="K16" i="15"/>
  <c r="G16" i="15"/>
  <c r="I16" i="15" s="1"/>
  <c r="M16" i="15" s="1"/>
  <c r="O16" i="15" s="1"/>
  <c r="B16" i="15"/>
  <c r="A16" i="15"/>
  <c r="G15" i="15"/>
  <c r="I15" i="15" s="1"/>
  <c r="M15" i="15" s="1"/>
  <c r="B15" i="15"/>
  <c r="C15" i="15" s="1"/>
  <c r="A15" i="15"/>
  <c r="L9" i="15"/>
  <c r="K8" i="15"/>
  <c r="K6" i="15"/>
  <c r="C19" i="15" l="1"/>
  <c r="C21" i="15"/>
  <c r="C24" i="15"/>
  <c r="C28" i="15"/>
  <c r="C18" i="15"/>
  <c r="C27" i="15"/>
  <c r="C16" i="15"/>
  <c r="C22" i="15"/>
  <c r="C25" i="15"/>
  <c r="C20" i="15"/>
  <c r="C26" i="15"/>
  <c r="O15" i="15"/>
  <c r="B32" i="14"/>
  <c r="A32" i="14"/>
  <c r="B31" i="14"/>
  <c r="A31" i="14"/>
  <c r="B30" i="14"/>
  <c r="A30" i="14"/>
  <c r="C30" i="14" s="1"/>
  <c r="B29" i="14"/>
  <c r="A29" i="14"/>
  <c r="K28" i="14"/>
  <c r="G28" i="14"/>
  <c r="I28" i="14" s="1"/>
  <c r="M28" i="14" s="1"/>
  <c r="O28" i="14" s="1"/>
  <c r="B28" i="14"/>
  <c r="A28" i="14"/>
  <c r="C28" i="14" s="1"/>
  <c r="G27" i="14"/>
  <c r="I27" i="14" s="1"/>
  <c r="B27" i="14"/>
  <c r="A27" i="14"/>
  <c r="G26" i="14"/>
  <c r="I26" i="14" s="1"/>
  <c r="B26" i="14"/>
  <c r="A26" i="14"/>
  <c r="C26" i="14" s="1"/>
  <c r="G25" i="14"/>
  <c r="I25" i="14" s="1"/>
  <c r="B25" i="14"/>
  <c r="A25" i="14"/>
  <c r="G24" i="14"/>
  <c r="B24" i="14"/>
  <c r="A24" i="14"/>
  <c r="G23" i="14"/>
  <c r="I23" i="14" s="1"/>
  <c r="C23" i="14"/>
  <c r="B23" i="14"/>
  <c r="A23" i="14"/>
  <c r="G22" i="14"/>
  <c r="I22" i="14" s="1"/>
  <c r="B22" i="14"/>
  <c r="A22" i="14"/>
  <c r="G21" i="14"/>
  <c r="I21" i="14" s="1"/>
  <c r="C21" i="14"/>
  <c r="B21" i="14"/>
  <c r="A21" i="14"/>
  <c r="G20" i="14"/>
  <c r="I20" i="14" s="1"/>
  <c r="B20" i="14"/>
  <c r="A20" i="14"/>
  <c r="G19" i="14"/>
  <c r="I19" i="14" s="1"/>
  <c r="B19" i="14"/>
  <c r="A19" i="14"/>
  <c r="G18" i="14"/>
  <c r="I18" i="14" s="1"/>
  <c r="B18" i="14"/>
  <c r="A18" i="14"/>
  <c r="C18" i="14" s="1"/>
  <c r="I17" i="14"/>
  <c r="G17" i="14"/>
  <c r="C17" i="14"/>
  <c r="B17" i="14"/>
  <c r="A17" i="14"/>
  <c r="G16" i="14"/>
  <c r="I16" i="14" s="1"/>
  <c r="B16" i="14"/>
  <c r="A16" i="14"/>
  <c r="G15" i="14"/>
  <c r="I15" i="14" s="1"/>
  <c r="M15" i="14" s="1"/>
  <c r="C15" i="14"/>
  <c r="B15" i="14"/>
  <c r="A15" i="14"/>
  <c r="L9" i="14"/>
  <c r="K8" i="14"/>
  <c r="K6" i="14"/>
  <c r="A29" i="13"/>
  <c r="B29" i="13"/>
  <c r="C29" i="13"/>
  <c r="A30" i="13"/>
  <c r="B30" i="13"/>
  <c r="A31" i="13"/>
  <c r="C31" i="13" s="1"/>
  <c r="B31" i="13"/>
  <c r="A32" i="13"/>
  <c r="B32" i="13"/>
  <c r="K28" i="13"/>
  <c r="I28" i="13"/>
  <c r="M28" i="13" s="1"/>
  <c r="O28" i="13" s="1"/>
  <c r="G28" i="13"/>
  <c r="B28" i="13"/>
  <c r="A28" i="13"/>
  <c r="C28" i="13" s="1"/>
  <c r="G27" i="13"/>
  <c r="I27" i="13" s="1"/>
  <c r="B27" i="13"/>
  <c r="A27" i="13"/>
  <c r="G26" i="13"/>
  <c r="I26" i="13" s="1"/>
  <c r="B26" i="13"/>
  <c r="A26" i="13"/>
  <c r="G25" i="13"/>
  <c r="I25" i="13" s="1"/>
  <c r="B25" i="13"/>
  <c r="A25" i="13"/>
  <c r="G24" i="13"/>
  <c r="I24" i="13" s="1"/>
  <c r="B24" i="13"/>
  <c r="A24" i="13"/>
  <c r="C24" i="13" s="1"/>
  <c r="G23" i="13"/>
  <c r="I23" i="13" s="1"/>
  <c r="B23" i="13"/>
  <c r="A23" i="13"/>
  <c r="G22" i="13"/>
  <c r="I22" i="13" s="1"/>
  <c r="B22" i="13"/>
  <c r="A22" i="13"/>
  <c r="C22" i="13" s="1"/>
  <c r="G21" i="13"/>
  <c r="I21" i="13" s="1"/>
  <c r="B21" i="13"/>
  <c r="A21" i="13"/>
  <c r="G20" i="13"/>
  <c r="I20" i="13" s="1"/>
  <c r="B20" i="13"/>
  <c r="A20" i="13"/>
  <c r="C20" i="13" s="1"/>
  <c r="I19" i="13"/>
  <c r="G19" i="13"/>
  <c r="B19" i="13"/>
  <c r="A19" i="13"/>
  <c r="G18" i="13"/>
  <c r="I18" i="13" s="1"/>
  <c r="B18" i="13"/>
  <c r="C18" i="13" s="1"/>
  <c r="A18" i="13"/>
  <c r="G17" i="13"/>
  <c r="I17" i="13" s="1"/>
  <c r="B17" i="13"/>
  <c r="A17" i="13"/>
  <c r="C17" i="13" s="1"/>
  <c r="G16" i="13"/>
  <c r="I16" i="13" s="1"/>
  <c r="B16" i="13"/>
  <c r="A16" i="13"/>
  <c r="G15" i="13"/>
  <c r="I15" i="13" s="1"/>
  <c r="M15" i="13" s="1"/>
  <c r="B15" i="13"/>
  <c r="A15" i="13"/>
  <c r="C15" i="13" s="1"/>
  <c r="L9" i="13"/>
  <c r="K8" i="13"/>
  <c r="K6" i="13"/>
  <c r="C32" i="13" l="1"/>
  <c r="C30" i="13"/>
  <c r="C32" i="14"/>
  <c r="C29" i="14"/>
  <c r="C31" i="14"/>
  <c r="C24" i="14"/>
  <c r="C16" i="14"/>
  <c r="C25" i="14"/>
  <c r="C20" i="14"/>
  <c r="C22" i="14"/>
  <c r="C27" i="14"/>
  <c r="O25" i="15"/>
  <c r="O27" i="15" s="1"/>
  <c r="Q27" i="15" s="1"/>
  <c r="J11" i="15" s="1"/>
  <c r="O15" i="14"/>
  <c r="K16" i="14"/>
  <c r="M16" i="14" s="1"/>
  <c r="K17" i="14" s="1"/>
  <c r="M17" i="14" s="1"/>
  <c r="C26" i="13"/>
  <c r="C21" i="13"/>
  <c r="C16" i="13"/>
  <c r="C25" i="13"/>
  <c r="C27" i="13"/>
  <c r="C23" i="13"/>
  <c r="K16" i="13"/>
  <c r="M16" i="13" s="1"/>
  <c r="O15" i="13"/>
  <c r="O16" i="14" l="1"/>
  <c r="O17" i="14" s="1"/>
  <c r="K18" i="14"/>
  <c r="M18" i="14" s="1"/>
  <c r="K19" i="14" s="1"/>
  <c r="M19" i="14" s="1"/>
  <c r="O16" i="13"/>
  <c r="K17" i="13"/>
  <c r="M17" i="13" s="1"/>
  <c r="O17" i="13" s="1"/>
  <c r="K20" i="14" l="1"/>
  <c r="M20" i="14" s="1"/>
  <c r="K21" i="14" s="1"/>
  <c r="M21" i="14" s="1"/>
  <c r="C19" i="14"/>
  <c r="O29" i="14" s="1"/>
  <c r="O31" i="14" s="1"/>
  <c r="Q31" i="14" s="1"/>
  <c r="J11" i="14" s="1"/>
  <c r="O18" i="14"/>
  <c r="O19" i="14" s="1"/>
  <c r="O20" i="14" s="1"/>
  <c r="K18" i="13"/>
  <c r="M18" i="13" s="1"/>
  <c r="O18" i="13" s="1"/>
  <c r="O21" i="14" l="1"/>
  <c r="K22" i="14"/>
  <c r="M22" i="14" s="1"/>
  <c r="O22" i="14" s="1"/>
  <c r="K19" i="13"/>
  <c r="M19" i="13" s="1"/>
  <c r="K23" i="14" l="1"/>
  <c r="M23" i="14" s="1"/>
  <c r="O23" i="14" s="1"/>
  <c r="O19" i="13"/>
  <c r="C19" i="13"/>
  <c r="K20" i="13"/>
  <c r="M20" i="13" s="1"/>
  <c r="K24" i="14" l="1"/>
  <c r="M24" i="14" s="1"/>
  <c r="K25" i="14" s="1"/>
  <c r="M25" i="14" s="1"/>
  <c r="O24" i="14"/>
  <c r="O29" i="13"/>
  <c r="O31" i="13" s="1"/>
  <c r="Q31" i="13" s="1"/>
  <c r="J11" i="13" s="1"/>
  <c r="O20" i="13"/>
  <c r="K21" i="13"/>
  <c r="M21" i="13" s="1"/>
  <c r="O25" i="14" l="1"/>
  <c r="K26" i="14"/>
  <c r="M26" i="14" s="1"/>
  <c r="O26" i="14" s="1"/>
  <c r="O21" i="13"/>
  <c r="K22" i="13"/>
  <c r="M22" i="13" s="1"/>
  <c r="K27" i="14" l="1"/>
  <c r="M27" i="14" s="1"/>
  <c r="O27" i="14" s="1"/>
  <c r="O22" i="13"/>
  <c r="K23" i="13"/>
  <c r="M23" i="13" s="1"/>
  <c r="Z28" i="14" l="1"/>
  <c r="AA28" i="14" s="1"/>
  <c r="O23" i="13"/>
  <c r="K24" i="13"/>
  <c r="M24" i="13" s="1"/>
  <c r="O24" i="13" l="1"/>
  <c r="K25" i="13"/>
  <c r="M25" i="13" s="1"/>
  <c r="O25" i="13" l="1"/>
  <c r="K26" i="13"/>
  <c r="M26" i="13" s="1"/>
  <c r="O26" i="13" l="1"/>
  <c r="K27" i="13"/>
  <c r="M27" i="13" s="1"/>
  <c r="O27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井上</author>
    <author>UNITCOM PC User</author>
  </authors>
  <commentList>
    <comment ref="K9" authorId="0" shapeId="0" xr:uid="{E1795522-5CE2-42DA-9A27-AF19ADFD0BC4}">
      <text>
        <r>
          <rPr>
            <b/>
            <sz val="11"/>
            <color indexed="81"/>
            <rFont val="MS P ゴシック"/>
            <family val="3"/>
            <charset val="128"/>
          </rPr>
          <t>戸数の数字のみ入力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3" authorId="1" shapeId="0" xr:uid="{F0EC3CAD-6EB3-4E02-96B1-475DFB5FCDA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数字のみ入力
％不要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井上</author>
    <author>UNITCOM PC User</author>
  </authors>
  <commentList>
    <comment ref="K9" authorId="0" shapeId="0" xr:uid="{580654E7-8D9B-4A3C-84CE-E7C764BC6507}">
      <text>
        <r>
          <rPr>
            <b/>
            <sz val="11"/>
            <color indexed="81"/>
            <rFont val="MS P ゴシック"/>
            <family val="3"/>
            <charset val="128"/>
          </rPr>
          <t>戸数の数字のみ入力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3" authorId="1" shapeId="0" xr:uid="{67EE3302-DFF5-423B-A989-E382AC9DD6C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数字のみ入力
％不要
</t>
        </r>
      </text>
    </comment>
    <comment ref="I28" authorId="1" shapeId="0" xr:uid="{7E68F4BC-75F7-46F4-AD8A-634EC8FAC24E}">
      <text>
        <r>
          <rPr>
            <b/>
            <sz val="11"/>
            <color indexed="81"/>
            <rFont val="ＭＳ Ｐゴシック"/>
            <family val="3"/>
            <charset val="128"/>
          </rPr>
          <t>例）　=IF(C27="","",C27*1)
最後の月は掛率を0.95より１に変更する。残高0になるか確認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井上</author>
    <author>UNITCOM PC User</author>
    <author>user</author>
  </authors>
  <commentList>
    <comment ref="K9" authorId="0" shapeId="0" xr:uid="{37498B63-9932-45E4-9D2B-70FCBEE54CDE}">
      <text>
        <r>
          <rPr>
            <b/>
            <sz val="11"/>
            <color indexed="81"/>
            <rFont val="MS P ゴシック"/>
            <family val="3"/>
            <charset val="128"/>
          </rPr>
          <t>戸数の数字のみ入力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3" authorId="1" shapeId="0" xr:uid="{9BE72EA7-B658-4572-9037-8B87BDD4AFF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数字のみ入力
％不要
</t>
        </r>
      </text>
    </comment>
    <comment ref="I27" authorId="2" shapeId="0" xr:uid="{5A4B9151-DE8A-4FE1-93A0-7B097D185CB7}">
      <text>
        <r>
          <rPr>
            <b/>
            <sz val="11"/>
            <color indexed="81"/>
            <rFont val="MS P ゴシック"/>
            <family val="3"/>
            <charset val="128"/>
          </rPr>
          <t>例）　=IF(G27="","",G27*1)
最後の月は掛率を0.95より１に変更する。残高0になるか確認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I28" authorId="1" shapeId="0" xr:uid="{0B991927-9519-4F28-B43D-1F9599355796}">
      <text>
        <r>
          <rPr>
            <b/>
            <sz val="11"/>
            <color indexed="81"/>
            <rFont val="ＭＳ Ｐゴシック"/>
            <family val="3"/>
            <charset val="128"/>
          </rPr>
          <t>例）　=IF(C27="","",C27*1)
最後の月は掛率を0.95より１に変更する。残高0になるか確認</t>
        </r>
      </text>
    </comment>
  </commentList>
</comments>
</file>

<file path=xl/sharedStrings.xml><?xml version="1.0" encoding="utf-8"?>
<sst xmlns="http://schemas.openxmlformats.org/spreadsheetml/2006/main" count="236" uniqueCount="82">
  <si>
    <t>№</t>
    <phoneticPr fontId="2"/>
  </si>
  <si>
    <t>会　　　　　　社　　　　　　名</t>
    <rPh sb="0" eb="1">
      <t>カイ</t>
    </rPh>
    <rPh sb="7" eb="8">
      <t>シャ</t>
    </rPh>
    <rPh sb="14" eb="15">
      <t>メイ</t>
    </rPh>
    <phoneticPr fontId="2"/>
  </si>
  <si>
    <t>合　　　計</t>
    <rPh sb="0" eb="1">
      <t>ゴウ</t>
    </rPh>
    <rPh sb="4" eb="5">
      <t>ケイ</t>
    </rPh>
    <phoneticPr fontId="2"/>
  </si>
  <si>
    <t>支　払　決　定　金　額</t>
    <rPh sb="0" eb="1">
      <t>ササ</t>
    </rPh>
    <rPh sb="2" eb="3">
      <t>バライ</t>
    </rPh>
    <rPh sb="4" eb="5">
      <t>ケツ</t>
    </rPh>
    <rPh sb="6" eb="7">
      <t>サダム</t>
    </rPh>
    <rPh sb="8" eb="9">
      <t>カネ</t>
    </rPh>
    <rPh sb="10" eb="11">
      <t>ガク</t>
    </rPh>
    <phoneticPr fontId="2"/>
  </si>
  <si>
    <t>ｳ.  期日を過ぎますと翌月分扱いとさせていただきますので、ご了承下さい。</t>
    <phoneticPr fontId="2"/>
  </si>
  <si>
    <t>契   約   金   額</t>
    <rPh sb="0" eb="1">
      <t>チギリ</t>
    </rPh>
    <rPh sb="4" eb="5">
      <t>ヤク</t>
    </rPh>
    <rPh sb="8" eb="9">
      <t>キン</t>
    </rPh>
    <rPh sb="12" eb="13">
      <t>ガク</t>
    </rPh>
    <phoneticPr fontId="2"/>
  </si>
  <si>
    <t>工   事   名   称</t>
    <rPh sb="0" eb="1">
      <t>コウ</t>
    </rPh>
    <rPh sb="4" eb="5">
      <t>コト</t>
    </rPh>
    <rPh sb="8" eb="9">
      <t>メイ</t>
    </rPh>
    <rPh sb="12" eb="13">
      <t>ショウ</t>
    </rPh>
    <phoneticPr fontId="2"/>
  </si>
  <si>
    <t>支払後残高</t>
    <rPh sb="0" eb="2">
      <t>シハライ</t>
    </rPh>
    <rPh sb="2" eb="3">
      <t>ゴ</t>
    </rPh>
    <rPh sb="3" eb="5">
      <t>ザンダカ</t>
    </rPh>
    <phoneticPr fontId="2"/>
  </si>
  <si>
    <t>税込</t>
    <rPh sb="0" eb="2">
      <t>ゼイコミ</t>
    </rPh>
    <phoneticPr fontId="2"/>
  </si>
  <si>
    <t>消費税</t>
    <rPh sb="0" eb="3">
      <t>ショウヒゼイ</t>
    </rPh>
    <phoneticPr fontId="2"/>
  </si>
  <si>
    <t>税抜</t>
    <rPh sb="0" eb="1">
      <t>ゼイ</t>
    </rPh>
    <rPh sb="1" eb="2">
      <t>ヌ</t>
    </rPh>
    <phoneticPr fontId="2"/>
  </si>
  <si>
    <t>備考</t>
    <rPh sb="0" eb="2">
      <t>ビコウ</t>
    </rPh>
    <phoneticPr fontId="2"/>
  </si>
  <si>
    <t>請　求　計</t>
    <rPh sb="0" eb="1">
      <t>ショウ</t>
    </rPh>
    <rPh sb="2" eb="3">
      <t>モトム</t>
    </rPh>
    <rPh sb="4" eb="5">
      <t>ケイ</t>
    </rPh>
    <phoneticPr fontId="2"/>
  </si>
  <si>
    <t>　株式会社ヴェルデ   殿　</t>
    <rPh sb="12" eb="13">
      <t>ドノ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</si>
  <si>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</si>
  <si>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</si>
  <si>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</si>
  <si>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〆</t>
  </si>
  <si>
    <t>　　（請負用）　　A　　　請　　　　求　　　　書　　　</t>
    <rPh sb="3" eb="5">
      <t>ウケオイ</t>
    </rPh>
    <rPh sb="5" eb="6">
      <t>ヨウ</t>
    </rPh>
    <rPh sb="13" eb="14">
      <t>ショウ</t>
    </rPh>
    <rPh sb="18" eb="19">
      <t>キュウ</t>
    </rPh>
    <rPh sb="23" eb="24">
      <t>ショ</t>
    </rPh>
    <phoneticPr fontId="2"/>
  </si>
  <si>
    <t>取引先コード</t>
    <rPh sb="0" eb="2">
      <t>トリヒキ</t>
    </rPh>
    <rPh sb="2" eb="3">
      <t>サキ</t>
    </rPh>
    <phoneticPr fontId="2"/>
  </si>
  <si>
    <t>＊＊＊＊＊＊＊＊＊新築工事</t>
    <phoneticPr fontId="2"/>
  </si>
  <si>
    <t>※１現場につき１枚の請求書を使用し、毎月の出来高、
既受領金額、支払後残高を明記してください</t>
    <phoneticPr fontId="2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</si>
  <si>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2"/>
  </si>
  <si>
    <t>20＊＊＊＊＊</t>
    <phoneticPr fontId="2"/>
  </si>
  <si>
    <t>出来高累計（％）</t>
    <rPh sb="0" eb="3">
      <t>デキダカ</t>
    </rPh>
    <rPh sb="3" eb="5">
      <t>ルイケイ</t>
    </rPh>
    <phoneticPr fontId="2"/>
  </si>
  <si>
    <t>出来高累計
（金額）</t>
    <rPh sb="0" eb="3">
      <t>デキダカ</t>
    </rPh>
    <rPh sb="3" eb="5">
      <t>ルイケイ</t>
    </rPh>
    <rPh sb="7" eb="9">
      <t>キンガク</t>
    </rPh>
    <phoneticPr fontId="2"/>
  </si>
  <si>
    <t>Ⓐ
×95％</t>
    <phoneticPr fontId="2"/>
  </si>
  <si>
    <t>Ⓑ
既受領金額</t>
    <rPh sb="2" eb="3">
      <t>スデ</t>
    </rPh>
    <rPh sb="3" eb="4">
      <t>ウ</t>
    </rPh>
    <rPh sb="4" eb="5">
      <t>リョウ</t>
    </rPh>
    <rPh sb="5" eb="7">
      <t>キンガク</t>
    </rPh>
    <phoneticPr fontId="2"/>
  </si>
  <si>
    <t>エクセル入力してＡ請求書を作成する場合</t>
    <rPh sb="4" eb="6">
      <t>ニュウリョク</t>
    </rPh>
    <rPh sb="9" eb="12">
      <t>セイキュウショ</t>
    </rPh>
    <rPh sb="13" eb="15">
      <t>サクセイ</t>
    </rPh>
    <rPh sb="17" eb="19">
      <t>バアイ</t>
    </rPh>
    <phoneticPr fontId="2"/>
  </si>
  <si>
    <t>①</t>
    <phoneticPr fontId="2"/>
  </si>
  <si>
    <t>工事名称</t>
    <rPh sb="0" eb="2">
      <t>コウジ</t>
    </rPh>
    <rPh sb="2" eb="4">
      <t>メイショウ</t>
    </rPh>
    <phoneticPr fontId="2"/>
  </si>
  <si>
    <t>工事名称を記入ください</t>
    <rPh sb="0" eb="2">
      <t>コウジ</t>
    </rPh>
    <rPh sb="2" eb="4">
      <t>メイショウ</t>
    </rPh>
    <rPh sb="5" eb="7">
      <t>キニュウ</t>
    </rPh>
    <phoneticPr fontId="2"/>
  </si>
  <si>
    <t>②</t>
    <phoneticPr fontId="2"/>
  </si>
  <si>
    <t>注文番号</t>
    <phoneticPr fontId="2"/>
  </si>
  <si>
    <r>
      <t>注文書に記載している７桁の番号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ＭＳ Ｐゴシック"/>
        <family val="3"/>
        <charset val="128"/>
      </rPr>
      <t>を記入ください</t>
    </r>
    <rPh sb="17" eb="19">
      <t>キニュウ</t>
    </rPh>
    <phoneticPr fontId="2"/>
  </si>
  <si>
    <t>③</t>
    <phoneticPr fontId="2"/>
  </si>
  <si>
    <t>支払決定金額</t>
    <rPh sb="0" eb="2">
      <t>シハライ</t>
    </rPh>
    <rPh sb="2" eb="4">
      <t>ケッテイ</t>
    </rPh>
    <rPh sb="4" eb="6">
      <t>キンガク</t>
    </rPh>
    <phoneticPr fontId="2"/>
  </si>
  <si>
    <t>④</t>
    <phoneticPr fontId="2"/>
  </si>
  <si>
    <t>請求月　</t>
  </si>
  <si>
    <r>
      <t>請求〆月を記入ください</t>
    </r>
    <r>
      <rPr>
        <b/>
        <sz val="14"/>
        <color rgb="FF000000"/>
        <rFont val="Calibri"/>
        <family val="2"/>
      </rPr>
      <t xml:space="preserve"> </t>
    </r>
    <phoneticPr fontId="2"/>
  </si>
  <si>
    <t>⑤</t>
    <phoneticPr fontId="2"/>
  </si>
  <si>
    <t>出来高累計
（％）</t>
    <rPh sb="3" eb="5">
      <t>ルイケイ</t>
    </rPh>
    <phoneticPr fontId="2"/>
  </si>
  <si>
    <t xml:space="preserve">単月の出来高ではなく、工事全体の出来高％を記入ください。　＊エクセルは数字のみ入力
</t>
    <rPh sb="0" eb="2">
      <t>タンゲツ</t>
    </rPh>
    <rPh sb="3" eb="6">
      <t>デキダカ</t>
    </rPh>
    <rPh sb="11" eb="13">
      <t>コウジ</t>
    </rPh>
    <rPh sb="13" eb="15">
      <t>ゼンタイ</t>
    </rPh>
    <rPh sb="16" eb="19">
      <t>デキダカ</t>
    </rPh>
    <rPh sb="21" eb="23">
      <t>キニュウ</t>
    </rPh>
    <phoneticPr fontId="2"/>
  </si>
  <si>
    <t>⑥</t>
    <phoneticPr fontId="2"/>
  </si>
  <si>
    <t>出来高累計
（金額）</t>
    <rPh sb="3" eb="5">
      <t>ルイケイ</t>
    </rPh>
    <rPh sb="7" eb="9">
      <t>キンガク</t>
    </rPh>
    <phoneticPr fontId="2"/>
  </si>
  <si>
    <t>契約金額（税抜）×出来高累計（％）の金額を
記入してください</t>
    <phoneticPr fontId="2"/>
  </si>
  <si>
    <t>⑦</t>
    <phoneticPr fontId="2"/>
  </si>
  <si>
    <t>×９５％　</t>
    <phoneticPr fontId="2"/>
  </si>
  <si>
    <t>出来高累計（金額）×９５％の金額を記入してください</t>
    <rPh sb="6" eb="8">
      <t>キンガク</t>
    </rPh>
    <phoneticPr fontId="2"/>
  </si>
  <si>
    <t>⑧</t>
    <phoneticPr fontId="2"/>
  </si>
  <si>
    <t>既受領金額　</t>
    <phoneticPr fontId="2"/>
  </si>
  <si>
    <t>請求月までに受領した累計金額を記入してください</t>
    <phoneticPr fontId="2"/>
  </si>
  <si>
    <t>⑨</t>
    <phoneticPr fontId="2"/>
  </si>
  <si>
    <t>出来高100％
工事完了</t>
    <rPh sb="0" eb="3">
      <t>デキダカ</t>
    </rPh>
    <rPh sb="8" eb="10">
      <t>コウジ</t>
    </rPh>
    <rPh sb="10" eb="12">
      <t>カンリョウ</t>
    </rPh>
    <phoneticPr fontId="2"/>
  </si>
  <si>
    <t>工事完了 月の出来高100％・月の請求95％とし、残5％としてください</t>
    <rPh sb="0" eb="2">
      <t>コウジ</t>
    </rPh>
    <rPh sb="2" eb="4">
      <t>カンリョウ</t>
    </rPh>
    <rPh sb="5" eb="6">
      <t>ツキ</t>
    </rPh>
    <rPh sb="7" eb="10">
      <t>デキダカ</t>
    </rPh>
    <rPh sb="15" eb="16">
      <t>ツキ</t>
    </rPh>
    <rPh sb="17" eb="19">
      <t>セイキュウ</t>
    </rPh>
    <rPh sb="25" eb="26">
      <t>ザン</t>
    </rPh>
    <phoneticPr fontId="2"/>
  </si>
  <si>
    <t>⑩</t>
    <phoneticPr fontId="2"/>
  </si>
  <si>
    <r>
      <t xml:space="preserve">出来高100％
</t>
    </r>
    <r>
      <rPr>
        <b/>
        <sz val="11"/>
        <rFont val="ＭＳ Ｐゴシック"/>
        <family val="3"/>
        <charset val="128"/>
      </rPr>
      <t>検査手直し完了</t>
    </r>
    <rPh sb="0" eb="3">
      <t>デキダカ</t>
    </rPh>
    <rPh sb="8" eb="10">
      <t>ケンサ</t>
    </rPh>
    <rPh sb="10" eb="12">
      <t>テナオ</t>
    </rPh>
    <rPh sb="13" eb="15">
      <t>カンリョウ</t>
    </rPh>
    <phoneticPr fontId="2"/>
  </si>
  <si>
    <t>⑪</t>
    <phoneticPr fontId="2"/>
  </si>
  <si>
    <t>支払残高</t>
    <rPh sb="0" eb="2">
      <t>シハライ</t>
    </rPh>
    <rPh sb="2" eb="4">
      <t>ザンダカ</t>
    </rPh>
    <phoneticPr fontId="2"/>
  </si>
  <si>
    <t>出来高累計100％・請求100％としてください
検査手直し完了後、残５％請求してください。
＊最後の月は掛率を0.95より１に
　 変更し、残高0になるか確認してください</t>
    <rPh sb="0" eb="3">
      <t>デキダカ</t>
    </rPh>
    <rPh sb="3" eb="5">
      <t>ルイケイ</t>
    </rPh>
    <rPh sb="24" eb="26">
      <t>ケンサ</t>
    </rPh>
    <rPh sb="26" eb="28">
      <t>テナオ</t>
    </rPh>
    <rPh sb="29" eb="31">
      <t>カンリョウ</t>
    </rPh>
    <rPh sb="31" eb="32">
      <t>ゴ</t>
    </rPh>
    <rPh sb="33" eb="34">
      <t>ザン</t>
    </rPh>
    <rPh sb="36" eb="38">
      <t>セイキュウ</t>
    </rPh>
    <phoneticPr fontId="2"/>
  </si>
  <si>
    <t>戸当たり</t>
    <rPh sb="0" eb="1">
      <t>コ</t>
    </rPh>
    <rPh sb="1" eb="2">
      <t>ア</t>
    </rPh>
    <phoneticPr fontId="2"/>
  </si>
  <si>
    <t>インボイス登録番号</t>
    <rPh sb="5" eb="7">
      <t>トウロク</t>
    </rPh>
    <rPh sb="7" eb="9">
      <t>バンゴウ</t>
    </rPh>
    <phoneticPr fontId="2"/>
  </si>
  <si>
    <t>消　費　税 10%</t>
    <rPh sb="0" eb="1">
      <t>ケ</t>
    </rPh>
    <rPh sb="2" eb="3">
      <t>ヒ</t>
    </rPh>
    <rPh sb="4" eb="5">
      <t>ゼイ</t>
    </rPh>
    <phoneticPr fontId="2"/>
  </si>
  <si>
    <t>〆月</t>
    <rPh sb="1" eb="2">
      <t>ツキ</t>
    </rPh>
    <phoneticPr fontId="2"/>
  </si>
  <si>
    <t>請求月</t>
    <rPh sb="2" eb="3">
      <t>ツキ</t>
    </rPh>
    <phoneticPr fontId="2"/>
  </si>
  <si>
    <t>消費税（10％）</t>
    <rPh sb="0" eb="3">
      <t>ショウヒゼイ</t>
    </rPh>
    <phoneticPr fontId="2"/>
  </si>
  <si>
    <t>＊＊＊＊-＊＊＊</t>
    <phoneticPr fontId="2"/>
  </si>
  <si>
    <t>請求の年、月はフィルタより選択お願いします
薄緑のセルのみ入力
薄緑のセル以外　数式有
A列B列C列は削除しないでください</t>
    <rPh sb="0" eb="2">
      <t>セイキュウ</t>
    </rPh>
    <rPh sb="3" eb="4">
      <t>ネン</t>
    </rPh>
    <rPh sb="5" eb="6">
      <t>ツキ</t>
    </rPh>
    <rPh sb="13" eb="15">
      <t>センタク</t>
    </rPh>
    <rPh sb="16" eb="17">
      <t>ネガ</t>
    </rPh>
    <rPh sb="45" eb="46">
      <t>レツ</t>
    </rPh>
    <rPh sb="47" eb="48">
      <t>レツ</t>
    </rPh>
    <rPh sb="49" eb="50">
      <t>レツ</t>
    </rPh>
    <rPh sb="51" eb="53">
      <t>サクジョ</t>
    </rPh>
    <phoneticPr fontId="2"/>
  </si>
  <si>
    <t>当該請求月の請求金額＋消費税１０％の合計</t>
    <rPh sb="0" eb="2">
      <t>トウガイ</t>
    </rPh>
    <rPh sb="2" eb="4">
      <t>セイキュウ</t>
    </rPh>
    <rPh sb="4" eb="5">
      <t>ツキ</t>
    </rPh>
    <rPh sb="6" eb="8">
      <t>セイキュウ</t>
    </rPh>
    <rPh sb="8" eb="10">
      <t>キンガク</t>
    </rPh>
    <rPh sb="11" eb="14">
      <t>ショウヒゼイ</t>
    </rPh>
    <rPh sb="18" eb="20">
      <t>ゴウケイ</t>
    </rPh>
    <phoneticPr fontId="2"/>
  </si>
  <si>
    <t>⑫</t>
    <phoneticPr fontId="2"/>
  </si>
  <si>
    <t>請負額の5％の残高金額にしてください</t>
    <rPh sb="0" eb="2">
      <t>ウケオイ</t>
    </rPh>
    <rPh sb="2" eb="3">
      <t>ガク</t>
    </rPh>
    <rPh sb="7" eb="9">
      <t>ザンダカ</t>
    </rPh>
    <rPh sb="9" eb="11">
      <t>キンガク</t>
    </rPh>
    <phoneticPr fontId="2"/>
  </si>
  <si>
    <t>出来高100％
工事完了時の
残高</t>
    <rPh sb="0" eb="3">
      <t>デキダカ</t>
    </rPh>
    <rPh sb="8" eb="10">
      <t>コウジ</t>
    </rPh>
    <rPh sb="10" eb="12">
      <t>カンリョウ</t>
    </rPh>
    <rPh sb="12" eb="13">
      <t>ドキ</t>
    </rPh>
    <rPh sb="15" eb="17">
      <t>ザンダカ</t>
    </rPh>
    <phoneticPr fontId="2"/>
  </si>
  <si>
    <t>様式 20231001</t>
    <rPh sb="0" eb="2">
      <t>ヨウシキ</t>
    </rPh>
    <phoneticPr fontId="2"/>
  </si>
  <si>
    <r>
      <t xml:space="preserve">Ⓐ－Ⓑ
</t>
    </r>
    <r>
      <rPr>
        <b/>
        <sz val="14"/>
        <rFont val="ＭＳ Ｐゴシック"/>
        <family val="3"/>
        <charset val="128"/>
      </rPr>
      <t>請求金額</t>
    </r>
    <rPh sb="4" eb="6">
      <t>セイキュウ</t>
    </rPh>
    <rPh sb="6" eb="8">
      <t>キンガク</t>
    </rPh>
    <phoneticPr fontId="2"/>
  </si>
  <si>
    <t>T＊＊＊＊＊＊＊＊＊＊＊＊＊</t>
    <phoneticPr fontId="2"/>
  </si>
  <si>
    <t>　　（請負用）　A　請求書　　　</t>
    <phoneticPr fontId="2"/>
  </si>
  <si>
    <t>請求金額欄の合計と契約金額との一致を確認</t>
    <rPh sb="0" eb="2">
      <t>セイキュウ</t>
    </rPh>
    <rPh sb="2" eb="4">
      <t>キンガク</t>
    </rPh>
    <rPh sb="4" eb="5">
      <t>ラン</t>
    </rPh>
    <rPh sb="6" eb="8">
      <t>ゴウケイ</t>
    </rPh>
    <rPh sb="9" eb="11">
      <t>ケイヤク</t>
    </rPh>
    <rPh sb="11" eb="13">
      <t>キンガク</t>
    </rPh>
    <rPh sb="15" eb="17">
      <t>イッチ</t>
    </rPh>
    <rPh sb="18" eb="20">
      <t>カクニン</t>
    </rPh>
    <phoneticPr fontId="2"/>
  </si>
  <si>
    <t xml:space="preserve">   登録番号　T8140001029018</t>
    <rPh sb="3" eb="5">
      <t>トウロク</t>
    </rPh>
    <rPh sb="5" eb="7">
      <t>バンゴウ</t>
    </rPh>
    <phoneticPr fontId="2"/>
  </si>
  <si>
    <t>ｱ.  適格請求書必要事項（登録番号、取引内容・金額・消費税額・適用税率、書類の交付を受ける事業者氏名等）</t>
    <phoneticPr fontId="2"/>
  </si>
  <si>
    <t>ｴ.  屋内工事請負分の場合、施工確認報告書も上記期限5日までにご提出お願いします。</t>
    <rPh sb="4" eb="6">
      <t>オクナイ</t>
    </rPh>
    <rPh sb="6" eb="8">
      <t>コウジ</t>
    </rPh>
    <rPh sb="8" eb="10">
      <t>ウケオイ</t>
    </rPh>
    <rPh sb="10" eb="11">
      <t>ブン</t>
    </rPh>
    <rPh sb="12" eb="14">
      <t>バアイ</t>
    </rPh>
    <rPh sb="15" eb="17">
      <t>セコウ</t>
    </rPh>
    <rPh sb="17" eb="19">
      <t>カクニン</t>
    </rPh>
    <rPh sb="19" eb="22">
      <t>ホウコクショ</t>
    </rPh>
    <rPh sb="23" eb="25">
      <t>ジョウキ</t>
    </rPh>
    <rPh sb="25" eb="27">
      <t>キゲン</t>
    </rPh>
    <rPh sb="28" eb="29">
      <t>ニチ</t>
    </rPh>
    <rPh sb="33" eb="35">
      <t>テイシュツ</t>
    </rPh>
    <rPh sb="36" eb="37">
      <t>ネガ</t>
    </rPh>
    <phoneticPr fontId="2"/>
  </si>
  <si>
    <t>　　　　　　〇〇〇設備工業</t>
    <rPh sb="9" eb="11">
      <t>セツビ</t>
    </rPh>
    <rPh sb="11" eb="13">
      <t>コウギョウ</t>
    </rPh>
    <phoneticPr fontId="2"/>
  </si>
  <si>
    <r>
      <t>ｲ.  請求書締切は月末日、</t>
    </r>
    <r>
      <rPr>
        <b/>
        <u/>
        <sz val="14"/>
        <rFont val="ＭＳ Ｐゴシック"/>
        <family val="3"/>
        <charset val="128"/>
      </rPr>
      <t>提出期限は翌月5日必着</t>
    </r>
    <r>
      <rPr>
        <b/>
        <sz val="14"/>
        <rFont val="ＭＳ Ｐゴシック"/>
        <family val="3"/>
        <charset val="128"/>
      </rPr>
      <t>（土日祝日含む）、 再発行請求書の必着日は１５日です。</t>
    </r>
    <rPh sb="23" eb="25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</si>
</sst>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&quot;戸&quot;"/>
    <numFmt numFmtId="178" formatCode="#,##0&quot;円&quot;&quot;/&quot;&quot;戸&quot;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Calibri"/>
      <family val="2"/>
    </font>
    <font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24"/>
      <name val="ＭＳ Ｐゴシック"/>
      <family val="3"/>
      <charset val="128"/>
    </font>
    <font>
      <sz val="3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b/>
      <sz val="18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3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gray125">
        <fgColor theme="6"/>
      </patternFill>
    </fill>
    <fill>
      <patternFill patternType="solid">
        <fgColor rgb="FFFFFF00"/>
        <bgColor indexed="64"/>
      </patternFill>
    </fill>
    <fill>
      <patternFill patternType="gray125">
        <fgColor theme="6"/>
        <bgColor auto="1"/>
      </patternFill>
    </fill>
    <fill>
      <patternFill patternType="gray125">
        <fgColor theme="0"/>
      </patternFill>
    </fill>
    <fill>
      <patternFill patternType="gray125">
        <fgColor theme="6"/>
        <bgColor theme="0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0">
    <xf numFmtId="0" fontId="0" fillId="0" borderId="0" xfId="0"/>
    <xf numFmtId="0" fontId="4" fillId="0" borderId="0" xfId="0" applyFont="1"/>
    <xf numFmtId="38" fontId="0" fillId="0" borderId="0" xfId="1" applyFont="1"/>
    <xf numFmtId="38" fontId="0" fillId="0" borderId="0" xfId="1" applyFont="1" applyAlignment="1"/>
    <xf numFmtId="38" fontId="0" fillId="0" borderId="0" xfId="1" applyFont="1" applyBorder="1" applyAlignment="1"/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38" fontId="3" fillId="0" borderId="9" xfId="0" applyNumberFormat="1" applyFont="1" applyBorder="1"/>
    <xf numFmtId="176" fontId="6" fillId="2" borderId="10" xfId="0" applyNumberFormat="1" applyFont="1" applyFill="1" applyBorder="1" applyAlignment="1">
      <alignment horizontal="center" vertical="center" shrinkToFit="1"/>
    </xf>
    <xf numFmtId="176" fontId="6" fillId="2" borderId="2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5" xfId="0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12" xfId="0" applyFont="1" applyBorder="1"/>
    <xf numFmtId="0" fontId="0" fillId="0" borderId="13" xfId="0" applyBorder="1"/>
    <xf numFmtId="0" fontId="0" fillId="0" borderId="14" xfId="0" applyBorder="1"/>
    <xf numFmtId="0" fontId="9" fillId="0" borderId="0" xfId="0" applyFont="1" applyAlignment="1">
      <alignment vertical="center" shrinkToFit="1"/>
    </xf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wrapText="1" shrinkToFit="1"/>
    </xf>
    <xf numFmtId="0" fontId="1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4" fillId="0" borderId="0" xfId="0" applyFont="1" applyAlignment="1">
      <alignment horizontal="right"/>
    </xf>
    <xf numFmtId="0" fontId="12" fillId="3" borderId="0" xfId="0" applyFont="1" applyFill="1" applyAlignment="1">
      <alignment vertical="center"/>
    </xf>
    <xf numFmtId="0" fontId="0" fillId="0" borderId="44" xfId="0" applyBorder="1" applyAlignment="1">
      <alignment horizontal="center" vertical="center"/>
    </xf>
    <xf numFmtId="177" fontId="6" fillId="2" borderId="45" xfId="0" applyNumberFormat="1" applyFont="1" applyFill="1" applyBorder="1" applyAlignment="1">
      <alignment horizontal="center" vertical="center" shrinkToFit="1"/>
    </xf>
    <xf numFmtId="178" fontId="16" fillId="0" borderId="46" xfId="1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7" fillId="6" borderId="32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25" fillId="0" borderId="9" xfId="0" applyFont="1" applyBorder="1" applyAlignment="1">
      <alignment vertical="center" shrinkToFit="1"/>
    </xf>
    <xf numFmtId="0" fontId="25" fillId="3" borderId="9" xfId="0" applyFont="1" applyFill="1" applyBorder="1" applyAlignment="1">
      <alignment vertical="center" shrinkToFit="1"/>
    </xf>
    <xf numFmtId="0" fontId="4" fillId="6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6" fillId="0" borderId="0" xfId="0" applyFont="1"/>
    <xf numFmtId="38" fontId="0" fillId="0" borderId="1" xfId="1" applyFont="1" applyBorder="1"/>
    <xf numFmtId="38" fontId="0" fillId="0" borderId="1" xfId="1" applyFont="1" applyBorder="1" applyAlignment="1"/>
    <xf numFmtId="38" fontId="0" fillId="0" borderId="0" xfId="1" applyFont="1" applyBorder="1"/>
    <xf numFmtId="0" fontId="0" fillId="2" borderId="14" xfId="0" applyFill="1" applyBorder="1"/>
    <xf numFmtId="0" fontId="9" fillId="0" borderId="14" xfId="0" applyFont="1" applyBorder="1"/>
    <xf numFmtId="0" fontId="0" fillId="0" borderId="15" xfId="0" applyBorder="1"/>
    <xf numFmtId="0" fontId="0" fillId="0" borderId="16" xfId="0" applyBorder="1"/>
    <xf numFmtId="0" fontId="3" fillId="0" borderId="1" xfId="0" applyFont="1" applyBorder="1"/>
    <xf numFmtId="38" fontId="3" fillId="0" borderId="1" xfId="1" applyFont="1" applyBorder="1"/>
    <xf numFmtId="0" fontId="3" fillId="0" borderId="0" xfId="0" applyFont="1" applyBorder="1"/>
    <xf numFmtId="38" fontId="3" fillId="0" borderId="0" xfId="1" applyFont="1" applyBorder="1"/>
    <xf numFmtId="0" fontId="3" fillId="0" borderId="0" xfId="0" applyFont="1"/>
    <xf numFmtId="38" fontId="3" fillId="0" borderId="0" xfId="1" applyFont="1"/>
    <xf numFmtId="0" fontId="9" fillId="0" borderId="1" xfId="0" applyFont="1" applyBorder="1"/>
    <xf numFmtId="0" fontId="9" fillId="0" borderId="0" xfId="0" applyFont="1" applyBorder="1"/>
    <xf numFmtId="0" fontId="9" fillId="0" borderId="0" xfId="0" applyFont="1"/>
    <xf numFmtId="0" fontId="4" fillId="6" borderId="44" xfId="0" applyFont="1" applyFill="1" applyBorder="1" applyAlignment="1">
      <alignment horizontal="center" vertical="center"/>
    </xf>
    <xf numFmtId="0" fontId="17" fillId="6" borderId="48" xfId="0" applyFont="1" applyFill="1" applyBorder="1" applyAlignment="1">
      <alignment horizontal="center" vertical="center"/>
    </xf>
    <xf numFmtId="176" fontId="6" fillId="2" borderId="45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6" fillId="2" borderId="42" xfId="0" applyNumberFormat="1" applyFont="1" applyFill="1" applyBorder="1" applyAlignment="1">
      <alignment horizontal="center" vertical="center" shrinkToFit="1"/>
    </xf>
    <xf numFmtId="178" fontId="16" fillId="0" borderId="42" xfId="1" applyNumberFormat="1" applyFont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176" fontId="6" fillId="2" borderId="57" xfId="0" applyNumberFormat="1" applyFont="1" applyFill="1" applyBorder="1" applyAlignment="1">
      <alignment horizontal="center" vertical="center" shrinkToFit="1"/>
    </xf>
    <xf numFmtId="0" fontId="17" fillId="6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/>
    </xf>
    <xf numFmtId="176" fontId="6" fillId="2" borderId="58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2" fillId="0" borderId="0" xfId="0" applyFont="1" applyFill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/>
    <xf numFmtId="0" fontId="26" fillId="0" borderId="6" xfId="0" applyFont="1" applyBorder="1" applyAlignment="1">
      <alignment horizontal="left" vertical="center" shrinkToFit="1"/>
    </xf>
    <xf numFmtId="0" fontId="26" fillId="0" borderId="7" xfId="0" applyFont="1" applyBorder="1" applyAlignment="1">
      <alignment horizontal="left" vertical="center" shrinkToFit="1"/>
    </xf>
    <xf numFmtId="0" fontId="26" fillId="0" borderId="8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wrapText="1"/>
    </xf>
    <xf numFmtId="38" fontId="12" fillId="0" borderId="53" xfId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 shrinkToFit="1"/>
    </xf>
    <xf numFmtId="0" fontId="23" fillId="2" borderId="1" xfId="0" applyFont="1" applyFill="1" applyBorder="1" applyAlignment="1">
      <alignment horizontal="center" vertical="center" shrinkToFit="1"/>
    </xf>
    <xf numFmtId="0" fontId="23" fillId="2" borderId="13" xfId="0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center" vertical="center" shrinkToFit="1"/>
    </xf>
    <xf numFmtId="0" fontId="23" fillId="2" borderId="15" xfId="0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horizontal="center" vertical="center" shrinkToFit="1"/>
    </xf>
    <xf numFmtId="0" fontId="23" fillId="2" borderId="16" xfId="0" applyFont="1" applyFill="1" applyBorder="1" applyAlignment="1">
      <alignment horizontal="center" vertical="center" shrinkToFit="1"/>
    </xf>
    <xf numFmtId="0" fontId="23" fillId="2" borderId="17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22" fillId="4" borderId="51" xfId="0" applyNumberFormat="1" applyFont="1" applyFill="1" applyBorder="1" applyAlignment="1">
      <alignment horizontal="center" vertical="center"/>
    </xf>
    <xf numFmtId="49" fontId="22" fillId="4" borderId="42" xfId="0" applyNumberFormat="1" applyFont="1" applyFill="1" applyBorder="1" applyAlignment="1">
      <alignment horizontal="center" vertical="center"/>
    </xf>
    <xf numFmtId="38" fontId="24" fillId="0" borderId="50" xfId="0" applyNumberFormat="1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 shrinkToFit="1"/>
    </xf>
    <xf numFmtId="0" fontId="11" fillId="2" borderId="50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38" fontId="12" fillId="0" borderId="52" xfId="1" applyFont="1" applyBorder="1" applyAlignment="1">
      <alignment horizontal="center" vertical="center"/>
    </xf>
    <xf numFmtId="38" fontId="27" fillId="2" borderId="53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38" fontId="6" fillId="0" borderId="31" xfId="1" applyFont="1" applyFill="1" applyBorder="1" applyAlignment="1">
      <alignment horizontal="center" vertical="center"/>
    </xf>
    <xf numFmtId="38" fontId="6" fillId="0" borderId="33" xfId="1" applyFont="1" applyFill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6" fillId="0" borderId="31" xfId="1" applyFont="1" applyBorder="1" applyAlignment="1">
      <alignment horizontal="left" vertical="center"/>
    </xf>
    <xf numFmtId="38" fontId="6" fillId="0" borderId="33" xfId="1" applyFont="1" applyBorder="1" applyAlignment="1">
      <alignment horizontal="left" vertical="center"/>
    </xf>
    <xf numFmtId="38" fontId="6" fillId="0" borderId="34" xfId="1" applyFont="1" applyBorder="1" applyAlignment="1">
      <alignment horizontal="left" vertical="center"/>
    </xf>
    <xf numFmtId="38" fontId="6" fillId="5" borderId="57" xfId="1" applyFont="1" applyFill="1" applyBorder="1" applyAlignment="1">
      <alignment horizontal="center" vertical="center"/>
    </xf>
    <xf numFmtId="38" fontId="6" fillId="0" borderId="57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7" borderId="31" xfId="1" applyFont="1" applyFill="1" applyBorder="1" applyAlignment="1">
      <alignment horizontal="center" vertical="center"/>
    </xf>
    <xf numFmtId="38" fontId="6" fillId="7" borderId="33" xfId="1" applyFont="1" applyFill="1" applyBorder="1" applyAlignment="1">
      <alignment horizontal="center" vertical="center"/>
    </xf>
    <xf numFmtId="38" fontId="12" fillId="0" borderId="9" xfId="1" applyFont="1" applyBorder="1" applyAlignment="1">
      <alignment horizontal="center" vertical="center"/>
    </xf>
    <xf numFmtId="38" fontId="11" fillId="0" borderId="9" xfId="1" applyFont="1" applyBorder="1" applyAlignment="1">
      <alignment horizontal="center" vertical="center"/>
    </xf>
    <xf numFmtId="38" fontId="22" fillId="0" borderId="9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38" fontId="6" fillId="5" borderId="58" xfId="1" applyFont="1" applyFill="1" applyBorder="1" applyAlignment="1">
      <alignment horizontal="center" vertical="center"/>
    </xf>
    <xf numFmtId="38" fontId="6" fillId="0" borderId="58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6" fillId="5" borderId="31" xfId="1" applyFont="1" applyFill="1" applyBorder="1" applyAlignment="1">
      <alignment horizontal="center" vertical="center"/>
    </xf>
    <xf numFmtId="38" fontId="6" fillId="5" borderId="32" xfId="1" applyFont="1" applyFill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12" fillId="0" borderId="42" xfId="1" applyFont="1" applyBorder="1" applyAlignment="1">
      <alignment horizontal="center" vertical="center"/>
    </xf>
    <xf numFmtId="38" fontId="22" fillId="0" borderId="42" xfId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38" fontId="6" fillId="5" borderId="39" xfId="1" applyFont="1" applyFill="1" applyBorder="1" applyAlignment="1">
      <alignment horizontal="center" vertical="center"/>
    </xf>
    <xf numFmtId="38" fontId="6" fillId="5" borderId="43" xfId="1" applyFont="1" applyFill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6" fillId="0" borderId="39" xfId="1" applyFont="1" applyFill="1" applyBorder="1" applyAlignment="1">
      <alignment horizontal="center" vertical="center"/>
    </xf>
    <xf numFmtId="38" fontId="6" fillId="0" borderId="40" xfId="1" applyFont="1" applyFill="1" applyBorder="1" applyAlignment="1">
      <alignment horizontal="center" vertical="center"/>
    </xf>
    <xf numFmtId="38" fontId="6" fillId="0" borderId="28" xfId="1" applyFont="1" applyBorder="1" applyAlignment="1">
      <alignment vertical="center"/>
    </xf>
    <xf numFmtId="38" fontId="6" fillId="0" borderId="39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/>
    <xf numFmtId="0" fontId="16" fillId="0" borderId="8" xfId="0" applyFont="1" applyBorder="1"/>
    <xf numFmtId="0" fontId="11" fillId="2" borderId="12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38" fontId="12" fillId="0" borderId="37" xfId="1" applyFont="1" applyBorder="1" applyAlignment="1">
      <alignment horizontal="center" vertical="center"/>
    </xf>
    <xf numFmtId="38" fontId="12" fillId="0" borderId="38" xfId="1" applyFont="1" applyBorder="1" applyAlignment="1">
      <alignment horizontal="center" vertical="center"/>
    </xf>
    <xf numFmtId="38" fontId="27" fillId="2" borderId="35" xfId="1" applyFont="1" applyFill="1" applyBorder="1" applyAlignment="1">
      <alignment horizontal="center" vertical="center"/>
    </xf>
    <xf numFmtId="38" fontId="27" fillId="2" borderId="3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8" fontId="12" fillId="0" borderId="35" xfId="1" applyFont="1" applyBorder="1" applyAlignment="1">
      <alignment horizontal="center" vertical="center"/>
    </xf>
    <xf numFmtId="38" fontId="12" fillId="0" borderId="36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22" fillId="4" borderId="12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/>
    </xf>
    <xf numFmtId="49" fontId="22" fillId="4" borderId="13" xfId="0" applyNumberFormat="1" applyFont="1" applyFill="1" applyBorder="1" applyAlignment="1">
      <alignment horizontal="center" vertical="center"/>
    </xf>
    <xf numFmtId="49" fontId="22" fillId="4" borderId="16" xfId="0" applyNumberFormat="1" applyFont="1" applyFill="1" applyBorder="1" applyAlignment="1">
      <alignment horizontal="center" vertical="center"/>
    </xf>
    <xf numFmtId="49" fontId="22" fillId="4" borderId="17" xfId="0" applyNumberFormat="1" applyFont="1" applyFill="1" applyBorder="1" applyAlignment="1">
      <alignment horizontal="center" vertical="center"/>
    </xf>
    <xf numFmtId="49" fontId="22" fillId="4" borderId="18" xfId="0" applyNumberFormat="1" applyFont="1" applyFill="1" applyBorder="1" applyAlignment="1">
      <alignment horizontal="center" vertical="center"/>
    </xf>
    <xf numFmtId="38" fontId="24" fillId="0" borderId="1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22" fillId="3" borderId="42" xfId="1" applyFont="1" applyFill="1" applyBorder="1" applyAlignment="1">
      <alignment horizontal="center" vertical="center"/>
    </xf>
    <xf numFmtId="38" fontId="22" fillId="3" borderId="9" xfId="1" applyFont="1" applyFill="1" applyBorder="1" applyAlignment="1">
      <alignment horizontal="center" vertical="center"/>
    </xf>
    <xf numFmtId="38" fontId="6" fillId="5" borderId="49" xfId="1" applyFont="1" applyFill="1" applyBorder="1" applyAlignment="1">
      <alignment horizontal="center" vertical="center"/>
    </xf>
    <xf numFmtId="38" fontId="6" fillId="5" borderId="48" xfId="1" applyFont="1" applyFill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48" xfId="1" applyFont="1" applyBorder="1" applyAlignment="1">
      <alignment horizontal="center" vertical="center"/>
    </xf>
    <xf numFmtId="38" fontId="6" fillId="0" borderId="49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45" xfId="1" applyFont="1" applyBorder="1" applyAlignment="1">
      <alignment vertical="center"/>
    </xf>
    <xf numFmtId="38" fontId="6" fillId="0" borderId="49" xfId="1" applyFont="1" applyBorder="1" applyAlignment="1">
      <alignment vertical="center"/>
    </xf>
    <xf numFmtId="38" fontId="6" fillId="0" borderId="46" xfId="1" applyFont="1" applyBorder="1" applyAlignment="1">
      <alignment vertical="center"/>
    </xf>
    <xf numFmtId="38" fontId="6" fillId="0" borderId="40" xfId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 shrinkToFit="1"/>
    </xf>
    <xf numFmtId="0" fontId="23" fillId="2" borderId="1" xfId="0" applyFont="1" applyFill="1" applyBorder="1" applyAlignment="1">
      <alignment horizontal="left" vertical="center" shrinkToFit="1"/>
    </xf>
    <xf numFmtId="0" fontId="23" fillId="2" borderId="13" xfId="0" applyFont="1" applyFill="1" applyBorder="1" applyAlignment="1">
      <alignment horizontal="left" vertical="center" shrinkToFit="1"/>
    </xf>
    <xf numFmtId="0" fontId="23" fillId="2" borderId="0" xfId="0" applyFont="1" applyFill="1" applyAlignment="1">
      <alignment horizontal="left" vertical="center" shrinkToFit="1"/>
    </xf>
    <xf numFmtId="0" fontId="23" fillId="2" borderId="15" xfId="0" applyFont="1" applyFill="1" applyBorder="1" applyAlignment="1">
      <alignment horizontal="left" vertical="center" shrinkToFit="1"/>
    </xf>
    <xf numFmtId="0" fontId="23" fillId="2" borderId="14" xfId="0" applyFont="1" applyFill="1" applyBorder="1" applyAlignment="1">
      <alignment horizontal="left" vertical="center" shrinkToFit="1"/>
    </xf>
    <xf numFmtId="0" fontId="23" fillId="2" borderId="16" xfId="0" applyFont="1" applyFill="1" applyBorder="1" applyAlignment="1">
      <alignment horizontal="left" vertical="center" shrinkToFit="1"/>
    </xf>
    <xf numFmtId="0" fontId="23" fillId="2" borderId="17" xfId="0" applyFont="1" applyFill="1" applyBorder="1" applyAlignment="1">
      <alignment horizontal="left" vertical="center" shrinkToFit="1"/>
    </xf>
    <xf numFmtId="0" fontId="23" fillId="2" borderId="18" xfId="0" applyFont="1" applyFill="1" applyBorder="1" applyAlignment="1">
      <alignment horizontal="left" vertical="center" shrinkToFit="1"/>
    </xf>
    <xf numFmtId="38" fontId="24" fillId="3" borderId="14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3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</xdr:row>
      <xdr:rowOff>0</xdr:rowOff>
    </xdr:from>
    <xdr:to>
      <xdr:col>26</xdr:col>
      <xdr:colOff>1375833</xdr:colOff>
      <xdr:row>3</xdr:row>
      <xdr:rowOff>97895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211D1D-5717-4606-B85E-4ECD8FA27058}"/>
            </a:ext>
          </a:extLst>
        </xdr:cNvPr>
        <xdr:cNvSpPr txBox="1"/>
      </xdr:nvSpPr>
      <xdr:spPr>
        <a:xfrm>
          <a:off x="17367250" y="169333"/>
          <a:ext cx="2592916" cy="627062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3200" b="1"/>
            <a:t>記載説明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</xdr:row>
      <xdr:rowOff>0</xdr:rowOff>
    </xdr:from>
    <xdr:to>
      <xdr:col>26</xdr:col>
      <xdr:colOff>1375833</xdr:colOff>
      <xdr:row>3</xdr:row>
      <xdr:rowOff>97895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DF4CD00-03CB-43BA-853A-EC7062A87806}"/>
            </a:ext>
          </a:extLst>
        </xdr:cNvPr>
        <xdr:cNvSpPr txBox="1"/>
      </xdr:nvSpPr>
      <xdr:spPr>
        <a:xfrm>
          <a:off x="17367250" y="169333"/>
          <a:ext cx="2592916" cy="627062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3200" b="1"/>
            <a:t>記載説明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571500</xdr:colOff>
      <xdr:row>6</xdr:row>
      <xdr:rowOff>42333</xdr:rowOff>
    </xdr:from>
    <xdr:ext cx="507999" cy="49244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6AE5F4F-7D92-4BA6-803F-E3321C3AEF9B}"/>
            </a:ext>
          </a:extLst>
        </xdr:cNvPr>
        <xdr:cNvSpPr txBox="1"/>
      </xdr:nvSpPr>
      <xdr:spPr>
        <a:xfrm>
          <a:off x="889000" y="1619250"/>
          <a:ext cx="507999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2400" b="1">
              <a:solidFill>
                <a:srgbClr val="FF0000"/>
              </a:solidFill>
            </a:rPr>
            <a:t>①</a:t>
          </a:r>
        </a:p>
      </xdr:txBody>
    </xdr:sp>
    <xdr:clientData/>
  </xdr:oneCellAnchor>
  <xdr:oneCellAnchor>
    <xdr:from>
      <xdr:col>3</xdr:col>
      <xdr:colOff>529167</xdr:colOff>
      <xdr:row>10</xdr:row>
      <xdr:rowOff>42333</xdr:rowOff>
    </xdr:from>
    <xdr:ext cx="539749" cy="49244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9E0ABFB-9920-4BB3-9E6B-FA4FFBE615FF}"/>
            </a:ext>
          </a:extLst>
        </xdr:cNvPr>
        <xdr:cNvSpPr txBox="1"/>
      </xdr:nvSpPr>
      <xdr:spPr>
        <a:xfrm>
          <a:off x="846667" y="2698750"/>
          <a:ext cx="539749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oneCellAnchor>
  <xdr:oneCellAnchor>
    <xdr:from>
      <xdr:col>9</xdr:col>
      <xdr:colOff>201083</xdr:colOff>
      <xdr:row>10</xdr:row>
      <xdr:rowOff>52916</xdr:rowOff>
    </xdr:from>
    <xdr:ext cx="485101" cy="49244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D8A057E-3067-4857-831F-12AC03C8E045}"/>
            </a:ext>
          </a:extLst>
        </xdr:cNvPr>
        <xdr:cNvSpPr txBox="1"/>
      </xdr:nvSpPr>
      <xdr:spPr>
        <a:xfrm>
          <a:off x="6921500" y="2709333"/>
          <a:ext cx="485101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2400" b="1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8</xdr:col>
      <xdr:colOff>101326</xdr:colOff>
      <xdr:row>25</xdr:row>
      <xdr:rowOff>59840</xdr:rowOff>
    </xdr:from>
    <xdr:ext cx="498953" cy="49244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EB81288-216F-416A-9B18-21A774267F5B}"/>
            </a:ext>
          </a:extLst>
        </xdr:cNvPr>
        <xdr:cNvSpPr txBox="1"/>
      </xdr:nvSpPr>
      <xdr:spPr>
        <a:xfrm>
          <a:off x="5519993" y="12474090"/>
          <a:ext cx="49895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2400" b="1">
              <a:solidFill>
                <a:srgbClr val="FF0000"/>
              </a:solidFill>
            </a:rPr>
            <a:t>⑨</a:t>
          </a:r>
        </a:p>
      </xdr:txBody>
    </xdr:sp>
    <xdr:clientData/>
  </xdr:oneCellAnchor>
  <xdr:oneCellAnchor>
    <xdr:from>
      <xdr:col>3</xdr:col>
      <xdr:colOff>677361</xdr:colOff>
      <xdr:row>23</xdr:row>
      <xdr:rowOff>730250</xdr:rowOff>
    </xdr:from>
    <xdr:ext cx="498953" cy="4339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0FF817D-9BEE-44A7-8CF7-261D74748CB5}"/>
            </a:ext>
          </a:extLst>
        </xdr:cNvPr>
        <xdr:cNvSpPr txBox="1"/>
      </xdr:nvSpPr>
      <xdr:spPr>
        <a:xfrm>
          <a:off x="994861" y="11578167"/>
          <a:ext cx="498953" cy="433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400" b="1">
              <a:solidFill>
                <a:srgbClr val="FF0000"/>
              </a:solidFill>
            </a:rPr>
            <a:t>④</a:t>
          </a:r>
        </a:p>
      </xdr:txBody>
    </xdr:sp>
    <xdr:clientData/>
  </xdr:oneCellAnchor>
  <xdr:oneCellAnchor>
    <xdr:from>
      <xdr:col>4</xdr:col>
      <xdr:colOff>687917</xdr:colOff>
      <xdr:row>23</xdr:row>
      <xdr:rowOff>740833</xdr:rowOff>
    </xdr:from>
    <xdr:ext cx="486862" cy="46566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762B581-D50B-47CB-96E9-9636E78499D4}"/>
            </a:ext>
          </a:extLst>
        </xdr:cNvPr>
        <xdr:cNvSpPr txBox="1"/>
      </xdr:nvSpPr>
      <xdr:spPr>
        <a:xfrm>
          <a:off x="1767417" y="11588750"/>
          <a:ext cx="486862" cy="465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400" b="1">
              <a:solidFill>
                <a:srgbClr val="FF0000"/>
              </a:solidFill>
            </a:rPr>
            <a:t>⑤</a:t>
          </a:r>
        </a:p>
      </xdr:txBody>
    </xdr:sp>
    <xdr:clientData/>
  </xdr:oneCellAnchor>
  <xdr:oneCellAnchor>
    <xdr:from>
      <xdr:col>5</xdr:col>
      <xdr:colOff>940413</xdr:colOff>
      <xdr:row>23</xdr:row>
      <xdr:rowOff>745417</xdr:rowOff>
    </xdr:from>
    <xdr:ext cx="498953" cy="49244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E97F801-686C-4D2F-B73D-4DAF315A1D5C}"/>
            </a:ext>
          </a:extLst>
        </xdr:cNvPr>
        <xdr:cNvSpPr txBox="1"/>
      </xdr:nvSpPr>
      <xdr:spPr>
        <a:xfrm>
          <a:off x="2781913" y="11593334"/>
          <a:ext cx="49895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2400" b="1">
              <a:solidFill>
                <a:srgbClr val="FF0000"/>
              </a:solidFill>
            </a:rPr>
            <a:t>⑥</a:t>
          </a:r>
        </a:p>
      </xdr:txBody>
    </xdr:sp>
    <xdr:clientData/>
  </xdr:oneCellAnchor>
  <xdr:oneCellAnchor>
    <xdr:from>
      <xdr:col>8</xdr:col>
      <xdr:colOff>86207</xdr:colOff>
      <xdr:row>23</xdr:row>
      <xdr:rowOff>746488</xdr:rowOff>
    </xdr:from>
    <xdr:ext cx="498953" cy="49244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FDDB5D1-03A6-4C3E-B6F8-79F71E238931}"/>
            </a:ext>
          </a:extLst>
        </xdr:cNvPr>
        <xdr:cNvSpPr txBox="1"/>
      </xdr:nvSpPr>
      <xdr:spPr>
        <a:xfrm>
          <a:off x="5504874" y="11594405"/>
          <a:ext cx="49895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2400" b="1">
              <a:solidFill>
                <a:srgbClr val="FF0000"/>
              </a:solidFill>
            </a:rPr>
            <a:t>⑦</a:t>
          </a:r>
        </a:p>
      </xdr:txBody>
    </xdr:sp>
    <xdr:clientData/>
  </xdr:oneCellAnchor>
  <xdr:oneCellAnchor>
    <xdr:from>
      <xdr:col>10</xdr:col>
      <xdr:colOff>15892</xdr:colOff>
      <xdr:row>24</xdr:row>
      <xdr:rowOff>38160</xdr:rowOff>
    </xdr:from>
    <xdr:ext cx="498953" cy="49244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10ED096-DFF7-426A-8A58-FA862E990B91}"/>
            </a:ext>
          </a:extLst>
        </xdr:cNvPr>
        <xdr:cNvSpPr txBox="1"/>
      </xdr:nvSpPr>
      <xdr:spPr>
        <a:xfrm>
          <a:off x="8038059" y="11669243"/>
          <a:ext cx="49895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2400" b="1">
              <a:solidFill>
                <a:srgbClr val="FF0000"/>
              </a:solidFill>
            </a:rPr>
            <a:t>⑧</a:t>
          </a:r>
        </a:p>
      </xdr:txBody>
    </xdr:sp>
    <xdr:clientData/>
  </xdr:oneCellAnchor>
  <xdr:oneCellAnchor>
    <xdr:from>
      <xdr:col>14</xdr:col>
      <xdr:colOff>42482</xdr:colOff>
      <xdr:row>25</xdr:row>
      <xdr:rowOff>43870</xdr:rowOff>
    </xdr:from>
    <xdr:ext cx="603101" cy="49244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4471B92-FCBE-4BD5-853D-B862315B8420}"/>
            </a:ext>
          </a:extLst>
        </xdr:cNvPr>
        <xdr:cNvSpPr txBox="1"/>
      </xdr:nvSpPr>
      <xdr:spPr>
        <a:xfrm>
          <a:off x="13271649" y="12458120"/>
          <a:ext cx="603101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2400" b="1">
              <a:solidFill>
                <a:srgbClr val="FF0000"/>
              </a:solidFill>
            </a:rPr>
            <a:t>⑩</a:t>
          </a:r>
        </a:p>
      </xdr:txBody>
    </xdr:sp>
    <xdr:clientData/>
  </xdr:oneCellAnchor>
  <xdr:oneCellAnchor>
    <xdr:from>
      <xdr:col>8</xdr:col>
      <xdr:colOff>84815</xdr:colOff>
      <xdr:row>26</xdr:row>
      <xdr:rowOff>54453</xdr:rowOff>
    </xdr:from>
    <xdr:ext cx="498953" cy="492443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61EBACF-BFBE-49C4-AF91-5E6B7B75DBDE}"/>
            </a:ext>
          </a:extLst>
        </xdr:cNvPr>
        <xdr:cNvSpPr txBox="1"/>
      </xdr:nvSpPr>
      <xdr:spPr>
        <a:xfrm>
          <a:off x="5503482" y="13251870"/>
          <a:ext cx="49895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2400" b="1">
              <a:solidFill>
                <a:srgbClr val="FF0000"/>
              </a:solidFill>
            </a:rPr>
            <a:t>⑪</a:t>
          </a:r>
        </a:p>
      </xdr:txBody>
    </xdr:sp>
    <xdr:clientData/>
  </xdr:oneCellAnchor>
  <xdr:oneCellAnchor>
    <xdr:from>
      <xdr:col>15</xdr:col>
      <xdr:colOff>709083</xdr:colOff>
      <xdr:row>5</xdr:row>
      <xdr:rowOff>243417</xdr:rowOff>
    </xdr:from>
    <xdr:ext cx="2815167" cy="106891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839A179-D7B8-4F77-BDB2-CF705156EE12}"/>
            </a:ext>
          </a:extLst>
        </xdr:cNvPr>
        <xdr:cNvSpPr txBox="1"/>
      </xdr:nvSpPr>
      <xdr:spPr>
        <a:xfrm>
          <a:off x="15240000" y="1502834"/>
          <a:ext cx="2815167" cy="1068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en-US" altLang="ja-JP" sz="1600" b="1">
              <a:solidFill>
                <a:srgbClr val="FF0000"/>
              </a:solidFill>
            </a:rPr>
            <a:t>13</a:t>
          </a:r>
          <a:r>
            <a:rPr kumimoji="1" lang="ja-JP" altLang="en-US" sz="1600" b="1">
              <a:solidFill>
                <a:srgbClr val="FF0000"/>
              </a:solidFill>
            </a:rPr>
            <a:t>桁数字を入力↑</a:t>
          </a:r>
          <a:endParaRPr kumimoji="1" lang="en-US" altLang="ja-JP" sz="16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ja-JP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未登録の場合：「無」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r>
            <a:rPr kumimoji="1" lang="ja-JP" altLang="ja-JP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免税事業者の場合「免税」と</a:t>
          </a:r>
          <a:r>
            <a:rPr kumimoji="1" lang="ja-JP" alt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twoCellAnchor>
    <xdr:from>
      <xdr:col>13</xdr:col>
      <xdr:colOff>920750</xdr:colOff>
      <xdr:row>0</xdr:row>
      <xdr:rowOff>105834</xdr:rowOff>
    </xdr:from>
    <xdr:to>
      <xdr:col>15</xdr:col>
      <xdr:colOff>788457</xdr:colOff>
      <xdr:row>3</xdr:row>
      <xdr:rowOff>34396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897A6A0-7956-486F-B744-8E8A951ADCD1}"/>
            </a:ext>
          </a:extLst>
        </xdr:cNvPr>
        <xdr:cNvSpPr txBox="1"/>
      </xdr:nvSpPr>
      <xdr:spPr>
        <a:xfrm>
          <a:off x="11811000" y="105834"/>
          <a:ext cx="2174874" cy="627062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3200" b="1"/>
            <a:t>記入例</a:t>
          </a:r>
        </a:p>
      </xdr:txBody>
    </xdr:sp>
    <xdr:clientData/>
  </xdr:twoCellAnchor>
  <xdr:twoCellAnchor>
    <xdr:from>
      <xdr:col>25</xdr:col>
      <xdr:colOff>52917</xdr:colOff>
      <xdr:row>1</xdr:row>
      <xdr:rowOff>10584</xdr:rowOff>
    </xdr:from>
    <xdr:to>
      <xdr:col>26</xdr:col>
      <xdr:colOff>1428750</xdr:colOff>
      <xdr:row>3</xdr:row>
      <xdr:rowOff>108479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6E48252-491D-4708-A4A9-07665F2B76DA}"/>
            </a:ext>
          </a:extLst>
        </xdr:cNvPr>
        <xdr:cNvSpPr txBox="1"/>
      </xdr:nvSpPr>
      <xdr:spPr>
        <a:xfrm>
          <a:off x="17293167" y="179917"/>
          <a:ext cx="2592916" cy="627062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3200" b="1"/>
            <a:t>記載説明</a:t>
          </a:r>
        </a:p>
      </xdr:txBody>
    </xdr:sp>
    <xdr:clientData/>
  </xdr:twoCellAnchor>
  <xdr:twoCellAnchor>
    <xdr:from>
      <xdr:col>15</xdr:col>
      <xdr:colOff>497415</xdr:colOff>
      <xdr:row>24</xdr:row>
      <xdr:rowOff>328085</xdr:rowOff>
    </xdr:from>
    <xdr:to>
      <xdr:col>22</xdr:col>
      <xdr:colOff>264582</xdr:colOff>
      <xdr:row>26</xdr:row>
      <xdr:rowOff>508001</xdr:rowOff>
    </xdr:to>
    <xdr:sp macro="" textlink="">
      <xdr:nvSpPr>
        <xdr:cNvPr id="16" name="線吹き出し 1 (枠付き) 7">
          <a:extLst>
            <a:ext uri="{FF2B5EF4-FFF2-40B4-BE49-F238E27FC236}">
              <a16:creationId xmlns:a16="http://schemas.microsoft.com/office/drawing/2014/main" id="{DBB37E58-D5F6-426F-A9F6-EDD2A056FDD5}"/>
            </a:ext>
          </a:extLst>
        </xdr:cNvPr>
        <xdr:cNvSpPr/>
      </xdr:nvSpPr>
      <xdr:spPr>
        <a:xfrm>
          <a:off x="15028332" y="11959168"/>
          <a:ext cx="2973917" cy="1746250"/>
        </a:xfrm>
        <a:prstGeom prst="borderCallout1">
          <a:avLst>
            <a:gd name="adj1" fmla="val 102280"/>
            <a:gd name="adj2" fmla="val -247772"/>
            <a:gd name="adj3" fmla="val 101122"/>
            <a:gd name="adj4" fmla="val 821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 u="sng" baseline="0">
              <a:solidFill>
                <a:sysClr val="windowText" lastClr="000000"/>
              </a:solidFill>
              <a:latin typeface="+mj-ea"/>
              <a:ea typeface="+mj-ea"/>
            </a:rPr>
            <a:t>エクセルの場合計算式</a:t>
          </a:r>
          <a:endParaRPr kumimoji="1" lang="en-US" altLang="ja-JP" sz="1400" u="sng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400" baseline="0">
              <a:solidFill>
                <a:sysClr val="windowText" lastClr="000000"/>
              </a:solidFill>
              <a:latin typeface="+mj-ea"/>
              <a:ea typeface="+mj-ea"/>
            </a:rPr>
            <a:t>例）　</a:t>
          </a:r>
          <a:r>
            <a:rPr kumimoji="1" lang="en-US" altLang="ja-JP" sz="1400" baseline="0">
              <a:solidFill>
                <a:sysClr val="windowText" lastClr="000000"/>
              </a:solidFill>
              <a:latin typeface="+mj-ea"/>
              <a:ea typeface="+mj-ea"/>
            </a:rPr>
            <a:t>=IF(G27="","",G27*1)</a:t>
          </a:r>
        </a:p>
        <a:p>
          <a:pPr algn="l"/>
          <a:r>
            <a:rPr kumimoji="1" lang="en-US" altLang="ja-JP" sz="1400" baseline="0">
              <a:solidFill>
                <a:sysClr val="windowText" lastClr="000000"/>
              </a:solidFill>
              <a:latin typeface="+mj-ea"/>
              <a:ea typeface="+mj-ea"/>
            </a:rPr>
            <a:t>5,000,000×100</a:t>
          </a:r>
          <a:r>
            <a:rPr kumimoji="1" lang="ja-JP" altLang="en-US" sz="1400" baseline="0">
              <a:solidFill>
                <a:sysClr val="windowText" lastClr="000000"/>
              </a:solidFill>
              <a:latin typeface="+mj-ea"/>
              <a:ea typeface="+mj-ea"/>
            </a:rPr>
            <a:t>％</a:t>
          </a:r>
          <a:endParaRPr kumimoji="1" lang="en-US" altLang="ja-JP" sz="1400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endParaRPr kumimoji="1" lang="en-US" altLang="ja-JP" sz="900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400" baseline="0">
              <a:solidFill>
                <a:sysClr val="windowText" lastClr="000000"/>
              </a:solidFill>
              <a:latin typeface="+mj-ea"/>
              <a:ea typeface="+mj-ea"/>
            </a:rPr>
            <a:t>⑪　最後の月は掛率を</a:t>
          </a:r>
          <a:r>
            <a:rPr kumimoji="1" lang="en-US" altLang="ja-JP" sz="1400" baseline="0">
              <a:solidFill>
                <a:sysClr val="windowText" lastClr="000000"/>
              </a:solidFill>
              <a:latin typeface="+mj-ea"/>
              <a:ea typeface="+mj-ea"/>
            </a:rPr>
            <a:t>0.95</a:t>
          </a:r>
          <a:r>
            <a:rPr kumimoji="1" lang="ja-JP" altLang="en-US" sz="1400" baseline="0">
              <a:solidFill>
                <a:sysClr val="windowText" lastClr="000000"/>
              </a:solidFill>
              <a:latin typeface="+mj-ea"/>
              <a:ea typeface="+mj-ea"/>
            </a:rPr>
            <a:t>より１に変更する。残高</a:t>
          </a:r>
          <a:r>
            <a:rPr kumimoji="1" lang="en-US" altLang="ja-JP" sz="1400" baseline="0">
              <a:solidFill>
                <a:sysClr val="windowText" lastClr="000000"/>
              </a:solidFill>
              <a:latin typeface="+mj-ea"/>
              <a:ea typeface="+mj-ea"/>
            </a:rPr>
            <a:t>0</a:t>
          </a:r>
          <a:r>
            <a:rPr kumimoji="1" lang="ja-JP" altLang="en-US" sz="1400" baseline="0">
              <a:solidFill>
                <a:sysClr val="windowText" lastClr="000000"/>
              </a:solidFill>
              <a:latin typeface="+mj-ea"/>
              <a:ea typeface="+mj-ea"/>
            </a:rPr>
            <a:t>になるか確認</a:t>
          </a:r>
          <a:endParaRPr kumimoji="1" lang="en-US" altLang="ja-JP" sz="1400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endParaRPr kumimoji="1" lang="en-US" altLang="ja-JP" sz="1400" baseline="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381000</xdr:colOff>
      <xdr:row>20</xdr:row>
      <xdr:rowOff>656167</xdr:rowOff>
    </xdr:from>
    <xdr:to>
      <xdr:col>22</xdr:col>
      <xdr:colOff>275168</xdr:colOff>
      <xdr:row>22</xdr:row>
      <xdr:rowOff>635000</xdr:rowOff>
    </xdr:to>
    <xdr:sp macro="" textlink="">
      <xdr:nvSpPr>
        <xdr:cNvPr id="17" name="線吹き出し 1 (枠付き) 7">
          <a:extLst>
            <a:ext uri="{FF2B5EF4-FFF2-40B4-BE49-F238E27FC236}">
              <a16:creationId xmlns:a16="http://schemas.microsoft.com/office/drawing/2014/main" id="{793C5602-DF03-492D-A608-7DBE265D5424}"/>
            </a:ext>
          </a:extLst>
        </xdr:cNvPr>
        <xdr:cNvSpPr/>
      </xdr:nvSpPr>
      <xdr:spPr>
        <a:xfrm>
          <a:off x="14911917" y="9154584"/>
          <a:ext cx="3100918" cy="1545166"/>
        </a:xfrm>
        <a:prstGeom prst="borderCallout1">
          <a:avLst>
            <a:gd name="adj1" fmla="val 170825"/>
            <a:gd name="adj2" fmla="val -235917"/>
            <a:gd name="adj3" fmla="val 101122"/>
            <a:gd name="adj4" fmla="val 821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 u="none" baseline="0">
              <a:solidFill>
                <a:sysClr val="windowText" lastClr="000000"/>
              </a:solidFill>
              <a:latin typeface="+mj-ea"/>
              <a:ea typeface="+mj-ea"/>
            </a:rPr>
            <a:t>⑦　出来高累計（金額）</a:t>
          </a:r>
          <a:r>
            <a:rPr kumimoji="1" lang="en-US" altLang="ja-JP" sz="1400" u="none" baseline="0">
              <a:solidFill>
                <a:sysClr val="windowText" lastClr="000000"/>
              </a:solidFill>
              <a:latin typeface="+mj-ea"/>
              <a:ea typeface="+mj-ea"/>
            </a:rPr>
            <a:t>×95</a:t>
          </a:r>
          <a:r>
            <a:rPr kumimoji="1" lang="ja-JP" altLang="en-US" sz="1400" u="none" baseline="0">
              <a:solidFill>
                <a:sysClr val="windowText" lastClr="000000"/>
              </a:solidFill>
              <a:latin typeface="+mj-ea"/>
              <a:ea typeface="+mj-ea"/>
            </a:rPr>
            <a:t>％計算</a:t>
          </a:r>
          <a:endParaRPr kumimoji="1" lang="en-US" altLang="ja-JP" sz="1400" u="none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endParaRPr kumimoji="1" lang="en-US" altLang="ja-JP" sz="900" u="none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400" u="sng" baseline="0">
              <a:solidFill>
                <a:sysClr val="windowText" lastClr="000000"/>
              </a:solidFill>
              <a:latin typeface="+mj-ea"/>
              <a:ea typeface="+mj-ea"/>
            </a:rPr>
            <a:t>エクセルの場合計算式</a:t>
          </a:r>
          <a:endParaRPr kumimoji="1" lang="en-US" altLang="ja-JP" sz="1400" u="sng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400" baseline="0">
              <a:solidFill>
                <a:sysClr val="windowText" lastClr="000000"/>
              </a:solidFill>
              <a:latin typeface="+mj-ea"/>
              <a:ea typeface="+mj-ea"/>
            </a:rPr>
            <a:t>例）　</a:t>
          </a:r>
          <a:r>
            <a:rPr kumimoji="1" lang="en-US" altLang="ja-JP" sz="1400" baseline="0">
              <a:solidFill>
                <a:sysClr val="windowText" lastClr="000000"/>
              </a:solidFill>
              <a:latin typeface="+mj-ea"/>
              <a:ea typeface="+mj-ea"/>
            </a:rPr>
            <a:t>=IF(G24="","",G24*0.95)</a:t>
          </a:r>
        </a:p>
        <a:p>
          <a:pPr algn="l"/>
          <a:r>
            <a:rPr kumimoji="1" lang="en-US" altLang="ja-JP" sz="1400" baseline="0">
              <a:solidFill>
                <a:sysClr val="windowText" lastClr="000000"/>
              </a:solidFill>
              <a:latin typeface="+mj-ea"/>
              <a:ea typeface="+mj-ea"/>
            </a:rPr>
            <a:t>4,750,000×95</a:t>
          </a:r>
          <a:r>
            <a:rPr kumimoji="1" lang="ja-JP" altLang="en-US" sz="1400" baseline="0">
              <a:solidFill>
                <a:sysClr val="windowText" lastClr="000000"/>
              </a:solidFill>
              <a:latin typeface="+mj-ea"/>
              <a:ea typeface="+mj-ea"/>
            </a:rPr>
            <a:t>％＝</a:t>
          </a:r>
          <a:r>
            <a:rPr kumimoji="1" lang="en-US" altLang="ja-JP" sz="1400" baseline="0">
              <a:solidFill>
                <a:sysClr val="windowText" lastClr="000000"/>
              </a:solidFill>
              <a:latin typeface="+mj-ea"/>
              <a:ea typeface="+mj-ea"/>
            </a:rPr>
            <a:t>4,512,500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A3EA9-00CD-43FB-895B-EE0CCA341389}">
  <sheetPr>
    <pageSetUpPr fitToPage="1"/>
  </sheetPr>
  <dimension ref="A1:AF79"/>
  <sheetViews>
    <sheetView showGridLines="0" tabSelected="1" view="pageBreakPreview" zoomScale="80" zoomScaleNormal="80" zoomScaleSheetLayoutView="80" workbookViewId="0">
      <selection activeCell="D2" sqref="D2:W2"/>
    </sheetView>
  </sheetViews>
  <sheetFormatPr defaultRowHeight="13.5"/>
  <cols>
    <col min="1" max="2" width="1.5" customWidth="1"/>
    <col min="3" max="3" width="2.625" customWidth="1"/>
    <col min="4" max="5" width="10" customWidth="1"/>
    <col min="6" max="6" width="12.75" customWidth="1"/>
    <col min="7" max="16" width="17.125" customWidth="1"/>
    <col min="17" max="23" width="4.125" customWidth="1"/>
    <col min="24" max="24" width="3.25" customWidth="1"/>
    <col min="25" max="25" width="5.5" customWidth="1"/>
    <col min="26" max="26" width="16" customWidth="1"/>
    <col min="27" max="27" width="59.875" customWidth="1"/>
  </cols>
  <sheetData>
    <row r="1" spans="1:27">
      <c r="D1" s="15" t="s">
        <v>0</v>
      </c>
      <c r="E1" s="15"/>
      <c r="F1" s="15"/>
    </row>
    <row r="2" spans="1:27" ht="22.5" customHeight="1">
      <c r="D2" s="95" t="s">
        <v>18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7" ht="18.75">
      <c r="D3" s="72" t="s">
        <v>13</v>
      </c>
      <c r="Q3" s="96">
        <v>2023</v>
      </c>
      <c r="R3" s="96"/>
      <c r="S3" s="86" t="s">
        <v>14</v>
      </c>
      <c r="T3" s="86"/>
      <c r="U3" s="87" t="s">
        <v>15</v>
      </c>
      <c r="V3" s="87" t="s">
        <v>17</v>
      </c>
      <c r="W3" s="88" t="s">
        <v>16</v>
      </c>
    </row>
    <row r="4" spans="1:27" ht="18.75" customHeight="1" thickBot="1">
      <c r="D4" s="71" t="s">
        <v>77</v>
      </c>
      <c r="E4" s="7"/>
      <c r="F4" s="7"/>
      <c r="G4" s="7"/>
      <c r="H4" s="6"/>
      <c r="I4" s="6"/>
      <c r="J4" s="6"/>
      <c r="K4" s="6"/>
      <c r="L4" s="6"/>
      <c r="M4" s="16"/>
      <c r="N4" s="16"/>
      <c r="Q4" s="6"/>
      <c r="R4" s="6"/>
      <c r="S4" s="6"/>
      <c r="T4" s="6"/>
      <c r="U4" s="6"/>
      <c r="V4" s="6"/>
      <c r="W4" s="6"/>
    </row>
    <row r="5" spans="1:27" ht="39.75" customHeight="1" thickBot="1">
      <c r="B5" s="85"/>
      <c r="C5" s="55"/>
      <c r="D5" s="97" t="s">
        <v>6</v>
      </c>
      <c r="E5" s="97"/>
      <c r="F5" s="97"/>
      <c r="G5" s="97"/>
      <c r="H5" s="97"/>
      <c r="I5" s="97"/>
      <c r="J5" s="97" t="s">
        <v>5</v>
      </c>
      <c r="K5" s="98"/>
      <c r="L5" s="98"/>
      <c r="M5" s="17"/>
      <c r="N5" s="17"/>
      <c r="O5" s="45" t="s">
        <v>19</v>
      </c>
      <c r="P5" s="99"/>
      <c r="Q5" s="100"/>
      <c r="R5" s="100"/>
      <c r="S5" s="100"/>
      <c r="T5" s="100"/>
      <c r="U5" s="100"/>
      <c r="V5" s="100"/>
      <c r="W5" s="101"/>
      <c r="Z5" s="49" t="s">
        <v>75</v>
      </c>
    </row>
    <row r="6" spans="1:27" ht="39.75" customHeight="1" thickBot="1">
      <c r="B6" s="85"/>
      <c r="C6" s="55"/>
      <c r="D6" s="122"/>
      <c r="E6" s="122"/>
      <c r="F6" s="122"/>
      <c r="G6" s="122"/>
      <c r="H6" s="122"/>
      <c r="I6" s="122"/>
      <c r="J6" s="73" t="s">
        <v>8</v>
      </c>
      <c r="K6" s="125" t="str">
        <f>IF(K7="","",K7*1.1)</f>
        <v/>
      </c>
      <c r="L6" s="125"/>
      <c r="M6" s="17"/>
      <c r="N6" s="17"/>
      <c r="O6" s="46" t="s">
        <v>61</v>
      </c>
      <c r="P6" s="99"/>
      <c r="Q6" s="100"/>
      <c r="R6" s="100"/>
      <c r="S6" s="100"/>
      <c r="T6" s="100"/>
      <c r="U6" s="100"/>
      <c r="V6" s="100"/>
      <c r="W6" s="101"/>
    </row>
    <row r="7" spans="1:27" ht="31.5" customHeight="1" thickBot="1">
      <c r="B7" s="85"/>
      <c r="C7" s="55"/>
      <c r="D7" s="123"/>
      <c r="E7" s="123"/>
      <c r="F7" s="123"/>
      <c r="G7" s="123"/>
      <c r="H7" s="123"/>
      <c r="I7" s="123"/>
      <c r="J7" s="74" t="s">
        <v>10</v>
      </c>
      <c r="K7" s="126"/>
      <c r="L7" s="126"/>
      <c r="M7" s="127" t="s">
        <v>1</v>
      </c>
      <c r="N7" s="127"/>
      <c r="O7" s="127"/>
      <c r="P7" s="127"/>
      <c r="Q7" s="127"/>
      <c r="R7" s="127"/>
      <c r="S7" s="127"/>
      <c r="T7" s="128"/>
      <c r="U7" s="128"/>
      <c r="V7" s="128"/>
      <c r="W7" s="129"/>
      <c r="Z7" s="102" t="s">
        <v>21</v>
      </c>
      <c r="AA7" s="102"/>
    </row>
    <row r="8" spans="1:27" ht="31.5" customHeight="1">
      <c r="B8" s="85"/>
      <c r="C8" s="55"/>
      <c r="D8" s="123"/>
      <c r="E8" s="123"/>
      <c r="F8" s="123"/>
      <c r="G8" s="123"/>
      <c r="H8" s="123"/>
      <c r="I8" s="123"/>
      <c r="J8" s="74" t="s">
        <v>65</v>
      </c>
      <c r="K8" s="103" t="str">
        <f>IF(K7="","",K7*0.1)</f>
        <v/>
      </c>
      <c r="L8" s="103"/>
      <c r="M8" s="104"/>
      <c r="N8" s="105"/>
      <c r="O8" s="105"/>
      <c r="P8" s="105"/>
      <c r="Q8" s="105"/>
      <c r="R8" s="105"/>
      <c r="S8" s="105"/>
      <c r="T8" s="105"/>
      <c r="U8" s="105"/>
      <c r="V8" s="105"/>
      <c r="W8" s="106"/>
      <c r="Z8" s="102"/>
      <c r="AA8" s="102"/>
    </row>
    <row r="9" spans="1:27" ht="31.5" customHeight="1" thickBot="1">
      <c r="B9" s="85"/>
      <c r="C9" s="55"/>
      <c r="D9" s="124"/>
      <c r="E9" s="124"/>
      <c r="F9" s="124"/>
      <c r="G9" s="124"/>
      <c r="H9" s="124"/>
      <c r="I9" s="124"/>
      <c r="J9" s="75" t="s">
        <v>60</v>
      </c>
      <c r="K9" s="76"/>
      <c r="L9" s="77" t="str">
        <f>IF(K9="","",K7/K9)</f>
        <v/>
      </c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8"/>
    </row>
    <row r="10" spans="1:27" ht="21" customHeight="1" thickBot="1">
      <c r="B10" s="85"/>
      <c r="C10" s="55"/>
      <c r="D10" s="113" t="s">
        <v>22</v>
      </c>
      <c r="E10" s="113"/>
      <c r="F10" s="113"/>
      <c r="G10" s="113"/>
      <c r="H10" s="113"/>
      <c r="I10" s="113"/>
      <c r="J10" s="113" t="s">
        <v>3</v>
      </c>
      <c r="K10" s="113"/>
      <c r="L10" s="114"/>
      <c r="M10" s="109"/>
      <c r="N10" s="107"/>
      <c r="O10" s="107"/>
      <c r="P10" s="107"/>
      <c r="Q10" s="107"/>
      <c r="R10" s="107"/>
      <c r="S10" s="107"/>
      <c r="T10" s="107"/>
      <c r="U10" s="107"/>
      <c r="V10" s="107"/>
      <c r="W10" s="108"/>
      <c r="Z10" s="18"/>
      <c r="AA10" s="19"/>
    </row>
    <row r="11" spans="1:27" ht="22.5" customHeight="1">
      <c r="B11" s="85"/>
      <c r="C11" s="55"/>
      <c r="D11" s="115"/>
      <c r="E11" s="115"/>
      <c r="F11" s="115"/>
      <c r="G11" s="115"/>
      <c r="H11" s="115"/>
      <c r="I11" s="115"/>
      <c r="J11" s="117" t="str">
        <f>IF(Q27="","",Q27)</f>
        <v/>
      </c>
      <c r="K11" s="118"/>
      <c r="L11" s="119"/>
      <c r="M11" s="109"/>
      <c r="N11" s="107"/>
      <c r="O11" s="107"/>
      <c r="P11" s="107"/>
      <c r="Q11" s="107"/>
      <c r="R11" s="107"/>
      <c r="S11" s="107"/>
      <c r="T11" s="107"/>
      <c r="U11" s="107"/>
      <c r="V11" s="107"/>
      <c r="W11" s="108"/>
      <c r="Z11" s="54" t="s">
        <v>28</v>
      </c>
      <c r="AA11" s="55"/>
    </row>
    <row r="12" spans="1:27" ht="22.5" customHeight="1" thickBot="1">
      <c r="B12" s="85"/>
      <c r="C12" s="55"/>
      <c r="D12" s="116"/>
      <c r="E12" s="116"/>
      <c r="F12" s="116"/>
      <c r="G12" s="116"/>
      <c r="H12" s="116"/>
      <c r="I12" s="116"/>
      <c r="J12" s="120"/>
      <c r="K12" s="120"/>
      <c r="L12" s="121"/>
      <c r="M12" s="110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Z12" s="20"/>
      <c r="AA12" s="130" t="s">
        <v>67</v>
      </c>
    </row>
    <row r="13" spans="1:27" ht="23.1" customHeight="1">
      <c r="B13" s="85"/>
      <c r="C13" s="55"/>
      <c r="D13" s="132" t="s">
        <v>64</v>
      </c>
      <c r="E13" s="132"/>
      <c r="F13" s="133" t="s">
        <v>24</v>
      </c>
      <c r="G13" s="135" t="s">
        <v>25</v>
      </c>
      <c r="H13" s="136"/>
      <c r="I13" s="135" t="s">
        <v>26</v>
      </c>
      <c r="J13" s="136"/>
      <c r="K13" s="135" t="s">
        <v>27</v>
      </c>
      <c r="L13" s="142"/>
      <c r="M13" s="144" t="s">
        <v>73</v>
      </c>
      <c r="N13" s="145"/>
      <c r="O13" s="90" t="s">
        <v>7</v>
      </c>
      <c r="P13" s="145"/>
      <c r="Q13" s="89" t="s">
        <v>11</v>
      </c>
      <c r="R13" s="89"/>
      <c r="S13" s="89"/>
      <c r="T13" s="89"/>
      <c r="U13" s="89"/>
      <c r="V13" s="90"/>
      <c r="W13" s="91"/>
      <c r="Z13" s="53"/>
      <c r="AA13" s="130"/>
    </row>
    <row r="14" spans="1:27" ht="23.1" customHeight="1" thickBot="1">
      <c r="B14" s="85"/>
      <c r="C14" s="55"/>
      <c r="D14" s="74" t="s">
        <v>14</v>
      </c>
      <c r="E14" s="74" t="s">
        <v>63</v>
      </c>
      <c r="F14" s="134"/>
      <c r="G14" s="137"/>
      <c r="H14" s="137"/>
      <c r="I14" s="137"/>
      <c r="J14" s="137"/>
      <c r="K14" s="137"/>
      <c r="L14" s="143"/>
      <c r="M14" s="146"/>
      <c r="N14" s="147"/>
      <c r="O14" s="146"/>
      <c r="P14" s="147"/>
      <c r="Q14" s="92"/>
      <c r="R14" s="92"/>
      <c r="S14" s="92"/>
      <c r="T14" s="92"/>
      <c r="U14" s="92"/>
      <c r="V14" s="93"/>
      <c r="W14" s="94"/>
      <c r="Z14" s="56"/>
      <c r="AA14" s="131"/>
    </row>
    <row r="15" spans="1:27" ht="61.5" customHeight="1">
      <c r="A15" t="str">
        <f>+IF(SUM(D15)=SUM(Q$3),D15,"*")</f>
        <v>*</v>
      </c>
      <c r="B15" s="85">
        <f>+IF(SUM(E15)=SUM(T$3),E15,"*")</f>
        <v>0</v>
      </c>
      <c r="C15" s="55" t="str">
        <f>IF(COUNTIF(A15:B15,"*")=0,M15,"*")</f>
        <v>*</v>
      </c>
      <c r="D15" s="78"/>
      <c r="E15" s="79"/>
      <c r="F15" s="80"/>
      <c r="G15" s="154" t="str">
        <f>IF(F15="","",F15*$K$7)</f>
        <v/>
      </c>
      <c r="H15" s="154"/>
      <c r="I15" s="155" t="str">
        <f>IF(G15="","",G15*0.95)</f>
        <v/>
      </c>
      <c r="J15" s="155"/>
      <c r="K15" s="155"/>
      <c r="L15" s="156"/>
      <c r="M15" s="138" t="str">
        <f t="shared" ref="M15:M24" si="0">IF(I15="","",I15-K15)</f>
        <v/>
      </c>
      <c r="N15" s="139"/>
      <c r="O15" s="140" t="str">
        <f>IF(M15="","",$K$7-M15)</f>
        <v/>
      </c>
      <c r="P15" s="141"/>
      <c r="Q15" s="148"/>
      <c r="R15" s="148"/>
      <c r="S15" s="148"/>
      <c r="T15" s="148"/>
      <c r="U15" s="148"/>
      <c r="V15" s="149"/>
      <c r="W15" s="150"/>
      <c r="Y15" s="38" t="s">
        <v>29</v>
      </c>
      <c r="Z15" s="21" t="s">
        <v>30</v>
      </c>
      <c r="AA15" s="22" t="s">
        <v>31</v>
      </c>
    </row>
    <row r="16" spans="1:27" ht="61.5" customHeight="1">
      <c r="A16" t="str">
        <f t="shared" ref="A16:A24" si="1">+IF(SUM(D16)=SUM(Q$3),D16,"*")</f>
        <v>*</v>
      </c>
      <c r="B16" s="85">
        <f t="shared" ref="B16:B28" si="2">+IF(SUM(E16)=SUM(T$3),E16,"*")</f>
        <v>0</v>
      </c>
      <c r="C16" s="55" t="str">
        <f t="shared" ref="C16:C24" si="3">IF(COUNTIF(A16:B16,"*")=0,M16,"*")</f>
        <v>*</v>
      </c>
      <c r="D16" s="78"/>
      <c r="E16" s="81"/>
      <c r="F16" s="80"/>
      <c r="G16" s="154" t="str">
        <f t="shared" ref="G16:G24" si="4">IF(F16="","",F16*$K$7)</f>
        <v/>
      </c>
      <c r="H16" s="154"/>
      <c r="I16" s="155" t="str">
        <f t="shared" ref="I16:I21" si="5">IF(G16="","",G16*0.95)</f>
        <v/>
      </c>
      <c r="J16" s="155"/>
      <c r="K16" s="155" t="str">
        <f>IF(F16="","",SUM($M$15:N15))</f>
        <v/>
      </c>
      <c r="L16" s="156"/>
      <c r="M16" s="157" t="str">
        <f t="shared" si="0"/>
        <v/>
      </c>
      <c r="N16" s="158"/>
      <c r="O16" s="140" t="str">
        <f t="shared" ref="O16:O24" si="6">IF(M16="","",O15-M16)</f>
        <v/>
      </c>
      <c r="P16" s="141"/>
      <c r="Q16" s="151"/>
      <c r="R16" s="152"/>
      <c r="S16" s="152"/>
      <c r="T16" s="152"/>
      <c r="U16" s="152"/>
      <c r="V16" s="152"/>
      <c r="W16" s="153"/>
      <c r="Y16" s="38" t="s">
        <v>32</v>
      </c>
      <c r="Z16" s="21" t="s">
        <v>33</v>
      </c>
      <c r="AA16" s="22" t="s">
        <v>34</v>
      </c>
    </row>
    <row r="17" spans="1:32" ht="61.5" customHeight="1">
      <c r="A17" t="str">
        <f t="shared" si="1"/>
        <v>*</v>
      </c>
      <c r="B17" s="85">
        <f t="shared" si="2"/>
        <v>0</v>
      </c>
      <c r="C17" s="55" t="str">
        <f t="shared" si="3"/>
        <v>*</v>
      </c>
      <c r="D17" s="78"/>
      <c r="E17" s="79"/>
      <c r="F17" s="80"/>
      <c r="G17" s="154" t="str">
        <f t="shared" si="4"/>
        <v/>
      </c>
      <c r="H17" s="154"/>
      <c r="I17" s="155" t="str">
        <f>IF(G17="","",G17*0.95)</f>
        <v/>
      </c>
      <c r="J17" s="155"/>
      <c r="K17" s="155" t="str">
        <f>IF(F17="","",SUM($M$15:N16))</f>
        <v/>
      </c>
      <c r="L17" s="156"/>
      <c r="M17" s="138" t="str">
        <f t="shared" si="0"/>
        <v/>
      </c>
      <c r="N17" s="139"/>
      <c r="O17" s="140" t="str">
        <f t="shared" si="6"/>
        <v/>
      </c>
      <c r="P17" s="141"/>
      <c r="Q17" s="151"/>
      <c r="R17" s="152"/>
      <c r="S17" s="152"/>
      <c r="T17" s="152"/>
      <c r="U17" s="152"/>
      <c r="V17" s="152"/>
      <c r="W17" s="153"/>
      <c r="Y17" s="38" t="s">
        <v>35</v>
      </c>
      <c r="Z17" s="21" t="s">
        <v>36</v>
      </c>
      <c r="AA17" s="22" t="s">
        <v>68</v>
      </c>
    </row>
    <row r="18" spans="1:32" ht="61.5" customHeight="1">
      <c r="A18" t="str">
        <f t="shared" si="1"/>
        <v>*</v>
      </c>
      <c r="B18" s="85">
        <f t="shared" si="2"/>
        <v>0</v>
      </c>
      <c r="C18" s="55" t="str">
        <f t="shared" si="3"/>
        <v>*</v>
      </c>
      <c r="D18" s="78"/>
      <c r="E18" s="79"/>
      <c r="F18" s="80"/>
      <c r="G18" s="154" t="str">
        <f t="shared" si="4"/>
        <v/>
      </c>
      <c r="H18" s="154"/>
      <c r="I18" s="155" t="str">
        <f t="shared" si="5"/>
        <v/>
      </c>
      <c r="J18" s="155"/>
      <c r="K18" s="155" t="str">
        <f>IF(F18="","",SUM($M$15:N17))</f>
        <v/>
      </c>
      <c r="L18" s="156"/>
      <c r="M18" s="138" t="str">
        <f t="shared" si="0"/>
        <v/>
      </c>
      <c r="N18" s="139"/>
      <c r="O18" s="140" t="str">
        <f t="shared" si="6"/>
        <v/>
      </c>
      <c r="P18" s="141"/>
      <c r="Q18" s="151"/>
      <c r="R18" s="152"/>
      <c r="S18" s="152"/>
      <c r="T18" s="152"/>
      <c r="U18" s="152"/>
      <c r="V18" s="152"/>
      <c r="W18" s="153"/>
      <c r="Y18" s="38" t="s">
        <v>37</v>
      </c>
      <c r="Z18" s="24" t="s">
        <v>38</v>
      </c>
      <c r="AA18" s="22" t="s">
        <v>39</v>
      </c>
    </row>
    <row r="19" spans="1:32" ht="61.5" customHeight="1">
      <c r="A19" t="str">
        <f t="shared" si="1"/>
        <v>*</v>
      </c>
      <c r="B19" s="85">
        <f t="shared" si="2"/>
        <v>0</v>
      </c>
      <c r="C19" s="55" t="str">
        <f t="shared" si="3"/>
        <v>*</v>
      </c>
      <c r="D19" s="78"/>
      <c r="E19" s="79"/>
      <c r="F19" s="80"/>
      <c r="G19" s="154" t="str">
        <f t="shared" si="4"/>
        <v/>
      </c>
      <c r="H19" s="154"/>
      <c r="I19" s="155" t="str">
        <f t="shared" si="5"/>
        <v/>
      </c>
      <c r="J19" s="155"/>
      <c r="K19" s="155" t="str">
        <f>IF(F19="","",SUM($M$15:N18))</f>
        <v/>
      </c>
      <c r="L19" s="156"/>
      <c r="M19" s="138" t="str">
        <f t="shared" si="0"/>
        <v/>
      </c>
      <c r="N19" s="139"/>
      <c r="O19" s="140" t="str">
        <f t="shared" si="6"/>
        <v/>
      </c>
      <c r="P19" s="141"/>
      <c r="Q19" s="151"/>
      <c r="R19" s="152"/>
      <c r="S19" s="152"/>
      <c r="T19" s="152"/>
      <c r="U19" s="152"/>
      <c r="V19" s="152"/>
      <c r="W19" s="153"/>
      <c r="Y19" s="38" t="s">
        <v>40</v>
      </c>
      <c r="Z19" s="25" t="s">
        <v>41</v>
      </c>
      <c r="AA19" s="26" t="s">
        <v>42</v>
      </c>
      <c r="AB19" s="23"/>
      <c r="AC19" s="23"/>
      <c r="AD19" s="23"/>
      <c r="AE19" s="23"/>
      <c r="AF19" s="23"/>
    </row>
    <row r="20" spans="1:32" ht="61.5" customHeight="1">
      <c r="A20" t="str">
        <f t="shared" si="1"/>
        <v>*</v>
      </c>
      <c r="B20" s="85">
        <f t="shared" si="2"/>
        <v>0</v>
      </c>
      <c r="C20" s="55" t="str">
        <f t="shared" si="3"/>
        <v>*</v>
      </c>
      <c r="D20" s="78"/>
      <c r="E20" s="79"/>
      <c r="F20" s="80"/>
      <c r="G20" s="154" t="str">
        <f t="shared" si="4"/>
        <v/>
      </c>
      <c r="H20" s="154"/>
      <c r="I20" s="155" t="str">
        <f t="shared" si="5"/>
        <v/>
      </c>
      <c r="J20" s="155"/>
      <c r="K20" s="155" t="str">
        <f>IF(F20="","",SUM($M$15:N19))</f>
        <v/>
      </c>
      <c r="L20" s="156"/>
      <c r="M20" s="138" t="str">
        <f t="shared" si="0"/>
        <v/>
      </c>
      <c r="N20" s="139"/>
      <c r="O20" s="140" t="str">
        <f t="shared" si="6"/>
        <v/>
      </c>
      <c r="P20" s="141"/>
      <c r="Q20" s="148"/>
      <c r="R20" s="148"/>
      <c r="S20" s="148"/>
      <c r="T20" s="148"/>
      <c r="U20" s="148"/>
      <c r="V20" s="149"/>
      <c r="W20" s="150"/>
      <c r="Y20" s="38" t="s">
        <v>43</v>
      </c>
      <c r="Z20" s="25" t="s">
        <v>44</v>
      </c>
      <c r="AA20" s="39" t="s">
        <v>45</v>
      </c>
      <c r="AB20" s="23"/>
      <c r="AC20" s="23"/>
      <c r="AD20" s="23"/>
      <c r="AE20" s="23"/>
      <c r="AF20" s="23"/>
    </row>
    <row r="21" spans="1:32" ht="61.5" customHeight="1">
      <c r="A21" t="str">
        <f t="shared" si="1"/>
        <v>*</v>
      </c>
      <c r="B21" s="85">
        <f t="shared" si="2"/>
        <v>0</v>
      </c>
      <c r="C21" s="55" t="str">
        <f t="shared" si="3"/>
        <v>*</v>
      </c>
      <c r="D21" s="78"/>
      <c r="E21" s="79"/>
      <c r="F21" s="80"/>
      <c r="G21" s="154" t="str">
        <f t="shared" si="4"/>
        <v/>
      </c>
      <c r="H21" s="154"/>
      <c r="I21" s="155" t="str">
        <f t="shared" si="5"/>
        <v/>
      </c>
      <c r="J21" s="155"/>
      <c r="K21" s="155" t="str">
        <f>IF(F21="","",SUM($M$15:N20))</f>
        <v/>
      </c>
      <c r="L21" s="156"/>
      <c r="M21" s="138" t="str">
        <f t="shared" si="0"/>
        <v/>
      </c>
      <c r="N21" s="139"/>
      <c r="O21" s="140" t="str">
        <f t="shared" si="6"/>
        <v/>
      </c>
      <c r="P21" s="141"/>
      <c r="Q21" s="148"/>
      <c r="R21" s="148"/>
      <c r="S21" s="148"/>
      <c r="T21" s="148"/>
      <c r="U21" s="148"/>
      <c r="V21" s="149"/>
      <c r="W21" s="150"/>
      <c r="Y21" s="38" t="s">
        <v>46</v>
      </c>
      <c r="Z21" s="28" t="s">
        <v>47</v>
      </c>
      <c r="AA21" s="39" t="s">
        <v>48</v>
      </c>
      <c r="AB21" s="27"/>
      <c r="AC21" s="27"/>
      <c r="AD21" s="27"/>
      <c r="AE21" s="23"/>
      <c r="AF21" s="23"/>
    </row>
    <row r="22" spans="1:32" ht="61.5" customHeight="1">
      <c r="A22" t="str">
        <f t="shared" si="1"/>
        <v>*</v>
      </c>
      <c r="B22" s="85">
        <f t="shared" si="2"/>
        <v>0</v>
      </c>
      <c r="C22" s="55" t="str">
        <f t="shared" si="3"/>
        <v>*</v>
      </c>
      <c r="D22" s="78"/>
      <c r="E22" s="79"/>
      <c r="F22" s="80"/>
      <c r="G22" s="154" t="str">
        <f t="shared" si="4"/>
        <v/>
      </c>
      <c r="H22" s="154"/>
      <c r="I22" s="155" t="str">
        <f>IF(G22="","",G22*0.95)</f>
        <v/>
      </c>
      <c r="J22" s="155"/>
      <c r="K22" s="155" t="str">
        <f>IF(F22="","",SUM($M$15:N21))</f>
        <v/>
      </c>
      <c r="L22" s="156"/>
      <c r="M22" s="138" t="str">
        <f t="shared" si="0"/>
        <v/>
      </c>
      <c r="N22" s="139"/>
      <c r="O22" s="140" t="str">
        <f t="shared" si="6"/>
        <v/>
      </c>
      <c r="P22" s="141"/>
      <c r="Q22" s="148"/>
      <c r="R22" s="148"/>
      <c r="S22" s="148"/>
      <c r="T22" s="148"/>
      <c r="U22" s="148"/>
      <c r="V22" s="149"/>
      <c r="W22" s="150"/>
      <c r="Y22" s="38" t="s">
        <v>49</v>
      </c>
      <c r="Z22" s="28" t="s">
        <v>50</v>
      </c>
      <c r="AA22" s="39" t="s">
        <v>51</v>
      </c>
      <c r="AB22" s="27"/>
      <c r="AC22" s="27"/>
      <c r="AD22" s="27"/>
      <c r="AE22" s="23"/>
      <c r="AF22" s="23"/>
    </row>
    <row r="23" spans="1:32" ht="61.5" customHeight="1">
      <c r="A23" t="str">
        <f t="shared" si="1"/>
        <v>*</v>
      </c>
      <c r="B23" s="85">
        <f t="shared" si="2"/>
        <v>0</v>
      </c>
      <c r="C23" s="55" t="str">
        <f t="shared" si="3"/>
        <v>*</v>
      </c>
      <c r="D23" s="78"/>
      <c r="E23" s="79"/>
      <c r="F23" s="80"/>
      <c r="G23" s="154" t="str">
        <f>IF(F23="","",F23*$K$7)</f>
        <v/>
      </c>
      <c r="H23" s="154"/>
      <c r="I23" s="155" t="str">
        <f t="shared" ref="I23:I24" si="7">IF(G23="","",G23*0.95)</f>
        <v/>
      </c>
      <c r="J23" s="155"/>
      <c r="K23" s="155" t="str">
        <f>IF(F23="","",SUM($M$15:N22))</f>
        <v/>
      </c>
      <c r="L23" s="156"/>
      <c r="M23" s="138" t="str">
        <f t="shared" si="0"/>
        <v/>
      </c>
      <c r="N23" s="139"/>
      <c r="O23" s="140" t="str">
        <f t="shared" si="6"/>
        <v/>
      </c>
      <c r="P23" s="141"/>
      <c r="Q23" s="148"/>
      <c r="R23" s="148"/>
      <c r="S23" s="148"/>
      <c r="T23" s="148"/>
      <c r="U23" s="148"/>
      <c r="V23" s="149"/>
      <c r="W23" s="150"/>
      <c r="Y23" s="38" t="s">
        <v>52</v>
      </c>
      <c r="Z23" s="29" t="s">
        <v>53</v>
      </c>
      <c r="AA23" s="39" t="s">
        <v>54</v>
      </c>
      <c r="AB23" s="27"/>
      <c r="AC23" s="27"/>
      <c r="AD23" s="27"/>
      <c r="AE23" s="23"/>
      <c r="AF23" s="23"/>
    </row>
    <row r="24" spans="1:32" ht="61.5" customHeight="1" thickBot="1">
      <c r="A24" t="str">
        <f t="shared" si="1"/>
        <v>*</v>
      </c>
      <c r="B24" s="85">
        <f t="shared" si="2"/>
        <v>0</v>
      </c>
      <c r="C24" s="55" t="str">
        <f t="shared" si="3"/>
        <v>*</v>
      </c>
      <c r="D24" s="82"/>
      <c r="E24" s="83"/>
      <c r="F24" s="84"/>
      <c r="G24" s="163" t="str">
        <f t="shared" si="4"/>
        <v/>
      </c>
      <c r="H24" s="163"/>
      <c r="I24" s="164" t="str">
        <f t="shared" si="7"/>
        <v/>
      </c>
      <c r="J24" s="164"/>
      <c r="K24" s="164" t="str">
        <f>IF(F24="","",SUM($M$15:N23))</f>
        <v/>
      </c>
      <c r="L24" s="165"/>
      <c r="M24" s="138" t="str">
        <f t="shared" si="0"/>
        <v/>
      </c>
      <c r="N24" s="139"/>
      <c r="O24" s="140" t="str">
        <f t="shared" si="6"/>
        <v/>
      </c>
      <c r="P24" s="141"/>
      <c r="Q24" s="148"/>
      <c r="R24" s="148"/>
      <c r="S24" s="148"/>
      <c r="T24" s="148"/>
      <c r="U24" s="148"/>
      <c r="V24" s="149"/>
      <c r="W24" s="150"/>
      <c r="Y24" s="38" t="s">
        <v>55</v>
      </c>
      <c r="Z24" s="29" t="s">
        <v>71</v>
      </c>
      <c r="AA24" s="48" t="s">
        <v>70</v>
      </c>
      <c r="AB24" s="27"/>
      <c r="AC24" s="27"/>
      <c r="AD24" s="27"/>
      <c r="AE24" s="23"/>
      <c r="AF24" s="23"/>
    </row>
    <row r="25" spans="1:32" ht="38.25" customHeight="1" thickBot="1">
      <c r="A25" t="str">
        <f t="shared" ref="A25:A28" si="8">+IF(SUM(D25)=SUM(Q$3),D25,"*")</f>
        <v>*</v>
      </c>
      <c r="B25" s="85">
        <f t="shared" si="2"/>
        <v>0</v>
      </c>
      <c r="C25" s="85" t="str">
        <f t="shared" ref="C25:C28" si="9">IF(COUNTIF(A25:B25,"*")=0,M25,"*")</f>
        <v>*</v>
      </c>
      <c r="D25" s="63" t="s">
        <v>78</v>
      </c>
      <c r="E25" s="57"/>
      <c r="F25" s="57"/>
      <c r="G25" s="57"/>
      <c r="H25" s="57"/>
      <c r="I25" s="58"/>
      <c r="J25" s="50"/>
      <c r="K25" s="50"/>
      <c r="L25" s="51"/>
      <c r="M25" s="159" t="s">
        <v>12</v>
      </c>
      <c r="N25" s="159"/>
      <c r="O25" s="161" t="str">
        <f>IF(SUM(C15:C24)=0,"",SUM(C15:C24))</f>
        <v/>
      </c>
      <c r="P25" s="161"/>
      <c r="Q25" s="166" t="s">
        <v>2</v>
      </c>
      <c r="R25" s="166"/>
      <c r="S25" s="166"/>
      <c r="T25" s="166"/>
      <c r="U25" s="166"/>
      <c r="V25" s="166"/>
      <c r="W25" s="166"/>
      <c r="Y25" s="38" t="s">
        <v>57</v>
      </c>
      <c r="Z25" s="29" t="s">
        <v>56</v>
      </c>
      <c r="AA25" s="162" t="s">
        <v>59</v>
      </c>
      <c r="AB25" s="27"/>
      <c r="AC25" s="27"/>
      <c r="AD25" s="27"/>
      <c r="AE25" s="23"/>
      <c r="AF25" s="23"/>
    </row>
    <row r="26" spans="1:32" ht="38.25" customHeight="1" thickBot="1">
      <c r="A26" t="str">
        <f t="shared" si="8"/>
        <v>*</v>
      </c>
      <c r="B26" s="85">
        <f t="shared" si="2"/>
        <v>0</v>
      </c>
      <c r="C26" s="85" t="str">
        <f t="shared" si="9"/>
        <v>*</v>
      </c>
      <c r="D26" s="64" t="s">
        <v>81</v>
      </c>
      <c r="E26" s="59"/>
      <c r="F26" s="59"/>
      <c r="G26" s="59"/>
      <c r="H26" s="59"/>
      <c r="I26" s="60"/>
      <c r="J26" s="52"/>
      <c r="K26" s="52"/>
      <c r="L26" s="4"/>
      <c r="M26" s="159"/>
      <c r="N26" s="159"/>
      <c r="O26" s="161"/>
      <c r="P26" s="161"/>
      <c r="Q26" s="166"/>
      <c r="R26" s="166"/>
      <c r="S26" s="166"/>
      <c r="T26" s="166"/>
      <c r="U26" s="166"/>
      <c r="V26" s="166"/>
      <c r="W26" s="166"/>
      <c r="Y26" s="38" t="s">
        <v>69</v>
      </c>
      <c r="Z26" s="29" t="s">
        <v>58</v>
      </c>
      <c r="AA26" s="162"/>
      <c r="AB26" s="30"/>
      <c r="AC26" s="30"/>
      <c r="AD26" s="30"/>
      <c r="AE26" s="31"/>
    </row>
    <row r="27" spans="1:32" ht="38.25" customHeight="1" thickBot="1">
      <c r="A27" t="str">
        <f t="shared" si="8"/>
        <v>*</v>
      </c>
      <c r="B27" s="85">
        <f t="shared" si="2"/>
        <v>0</v>
      </c>
      <c r="C27" s="85" t="str">
        <f t="shared" si="9"/>
        <v>*</v>
      </c>
      <c r="D27" s="65" t="s">
        <v>4</v>
      </c>
      <c r="E27" s="61"/>
      <c r="F27" s="61"/>
      <c r="G27" s="61"/>
      <c r="H27" s="61"/>
      <c r="I27" s="62"/>
      <c r="J27" s="2"/>
      <c r="K27" s="2"/>
      <c r="L27" s="3"/>
      <c r="M27" s="159" t="s">
        <v>62</v>
      </c>
      <c r="N27" s="159"/>
      <c r="O27" s="160" t="str">
        <f>IF(O25="","",O25*0.1)</f>
        <v/>
      </c>
      <c r="P27" s="160"/>
      <c r="Q27" s="161" t="str">
        <f>IF(O27="","",O25+O27)</f>
        <v/>
      </c>
      <c r="R27" s="161"/>
      <c r="S27" s="161"/>
      <c r="T27" s="161"/>
      <c r="U27" s="161"/>
      <c r="V27" s="161"/>
      <c r="W27" s="161"/>
      <c r="Y27" s="9" t="s">
        <v>76</v>
      </c>
      <c r="AB27" s="30"/>
      <c r="AC27" s="30"/>
      <c r="AD27" s="30"/>
      <c r="AE27" s="31"/>
    </row>
    <row r="28" spans="1:32" ht="38.25" customHeight="1" thickBot="1">
      <c r="A28" t="str">
        <f t="shared" si="8"/>
        <v>*</v>
      </c>
      <c r="B28">
        <f t="shared" si="2"/>
        <v>0</v>
      </c>
      <c r="C28" t="str">
        <f t="shared" si="9"/>
        <v>*</v>
      </c>
      <c r="D28" s="65" t="s">
        <v>79</v>
      </c>
      <c r="E28" s="61"/>
      <c r="F28" s="61"/>
      <c r="G28" s="61"/>
      <c r="H28" s="61"/>
      <c r="I28" s="62"/>
      <c r="J28" s="2"/>
      <c r="K28" s="2"/>
      <c r="L28" s="3"/>
      <c r="M28" s="159"/>
      <c r="N28" s="159"/>
      <c r="O28" s="160"/>
      <c r="P28" s="160"/>
      <c r="Q28" s="161"/>
      <c r="R28" s="161"/>
      <c r="S28" s="161"/>
      <c r="T28" s="161"/>
      <c r="U28" s="161"/>
      <c r="V28" s="161"/>
      <c r="W28" s="161"/>
      <c r="Z28" s="10">
        <f>SUM(M15:N28)</f>
        <v>0</v>
      </c>
      <c r="AA28" t="str">
        <f>IF(K7=Z28,"〇",IF(K7&lt;&gt;Z28,"不一致"))</f>
        <v>〇</v>
      </c>
    </row>
    <row r="29" spans="1:32" ht="18" customHeight="1"/>
    <row r="30" spans="1:32" ht="18" customHeight="1">
      <c r="W30" s="32" t="s">
        <v>72</v>
      </c>
    </row>
    <row r="32" spans="1:32" ht="18.95" customHeight="1">
      <c r="D32" s="13"/>
      <c r="E32" s="13"/>
    </row>
    <row r="33" ht="18.95" customHeight="1"/>
    <row r="68" spans="16:17" ht="12.95" customHeight="1">
      <c r="Q68">
        <v>1</v>
      </c>
    </row>
    <row r="69" spans="16:17" ht="12.95" customHeight="1">
      <c r="P69">
        <v>2023</v>
      </c>
      <c r="Q69">
        <v>2</v>
      </c>
    </row>
    <row r="70" spans="16:17" ht="12.95" customHeight="1">
      <c r="P70">
        <v>2024</v>
      </c>
      <c r="Q70">
        <v>3</v>
      </c>
    </row>
    <row r="71" spans="16:17" ht="12.95" customHeight="1">
      <c r="P71">
        <v>2025</v>
      </c>
      <c r="Q71">
        <v>4</v>
      </c>
    </row>
    <row r="72" spans="16:17" ht="12.95" customHeight="1">
      <c r="P72">
        <v>2026</v>
      </c>
      <c r="Q72">
        <v>5</v>
      </c>
    </row>
    <row r="73" spans="16:17" ht="12.95" customHeight="1">
      <c r="P73">
        <v>2027</v>
      </c>
      <c r="Q73">
        <v>6</v>
      </c>
    </row>
    <row r="74" spans="16:17" ht="12.95" customHeight="1">
      <c r="P74">
        <v>2028</v>
      </c>
      <c r="Q74">
        <v>7</v>
      </c>
    </row>
    <row r="75" spans="16:17" ht="12.95" customHeight="1">
      <c r="P75">
        <v>2029</v>
      </c>
      <c r="Q75">
        <v>8</v>
      </c>
    </row>
    <row r="76" spans="16:17" ht="12.95" customHeight="1">
      <c r="P76">
        <v>2030</v>
      </c>
      <c r="Q76">
        <v>9</v>
      </c>
    </row>
    <row r="77" spans="16:17" ht="12.95" customHeight="1">
      <c r="Q77">
        <v>10</v>
      </c>
    </row>
    <row r="78" spans="16:17" ht="12.95" customHeight="1">
      <c r="Q78">
        <v>11</v>
      </c>
    </row>
    <row r="79" spans="16:17">
      <c r="Q79">
        <v>12</v>
      </c>
    </row>
  </sheetData>
  <mergeCells count="93">
    <mergeCell ref="M27:N28"/>
    <mergeCell ref="O27:P28"/>
    <mergeCell ref="Q27:W28"/>
    <mergeCell ref="AA25:AA26"/>
    <mergeCell ref="G24:H24"/>
    <mergeCell ref="I24:J24"/>
    <mergeCell ref="K24:L24"/>
    <mergeCell ref="M24:N24"/>
    <mergeCell ref="O24:P24"/>
    <mergeCell ref="Q24:W24"/>
    <mergeCell ref="M25:N26"/>
    <mergeCell ref="O25:P26"/>
    <mergeCell ref="Q25:W26"/>
    <mergeCell ref="Q23:W23"/>
    <mergeCell ref="G22:H22"/>
    <mergeCell ref="I22:J22"/>
    <mergeCell ref="K22:L22"/>
    <mergeCell ref="M22:N22"/>
    <mergeCell ref="O22:P22"/>
    <mergeCell ref="Q22:W22"/>
    <mergeCell ref="G23:H23"/>
    <mergeCell ref="I23:J23"/>
    <mergeCell ref="K23:L23"/>
    <mergeCell ref="M23:N23"/>
    <mergeCell ref="O23:P23"/>
    <mergeCell ref="Q21:W21"/>
    <mergeCell ref="G20:H20"/>
    <mergeCell ref="I20:J20"/>
    <mergeCell ref="K20:L20"/>
    <mergeCell ref="M20:N20"/>
    <mergeCell ref="O20:P20"/>
    <mergeCell ref="Q20:W20"/>
    <mergeCell ref="G21:H21"/>
    <mergeCell ref="I21:J21"/>
    <mergeCell ref="K21:L21"/>
    <mergeCell ref="M21:N21"/>
    <mergeCell ref="O21:P21"/>
    <mergeCell ref="Q19:W19"/>
    <mergeCell ref="G18:H18"/>
    <mergeCell ref="I18:J18"/>
    <mergeCell ref="K18:L18"/>
    <mergeCell ref="M18:N18"/>
    <mergeCell ref="O18:P18"/>
    <mergeCell ref="Q18:W18"/>
    <mergeCell ref="G19:H19"/>
    <mergeCell ref="I19:J19"/>
    <mergeCell ref="K19:L19"/>
    <mergeCell ref="M19:N19"/>
    <mergeCell ref="O19:P19"/>
    <mergeCell ref="Q15:W15"/>
    <mergeCell ref="Q17:W17"/>
    <mergeCell ref="G16:H16"/>
    <mergeCell ref="I16:J16"/>
    <mergeCell ref="K16:L16"/>
    <mergeCell ref="M16:N16"/>
    <mergeCell ref="O16:P16"/>
    <mergeCell ref="Q16:W16"/>
    <mergeCell ref="G17:H17"/>
    <mergeCell ref="I17:J17"/>
    <mergeCell ref="K17:L17"/>
    <mergeCell ref="M17:N17"/>
    <mergeCell ref="O17:P17"/>
    <mergeCell ref="G15:H15"/>
    <mergeCell ref="I15:J15"/>
    <mergeCell ref="K15:L15"/>
    <mergeCell ref="M15:N15"/>
    <mergeCell ref="O15:P15"/>
    <mergeCell ref="I13:J14"/>
    <mergeCell ref="K13:L14"/>
    <mergeCell ref="M13:N14"/>
    <mergeCell ref="O13:P14"/>
    <mergeCell ref="Z7:AA8"/>
    <mergeCell ref="K8:L8"/>
    <mergeCell ref="M8:W12"/>
    <mergeCell ref="D10:I10"/>
    <mergeCell ref="J10:L10"/>
    <mergeCell ref="D11:I12"/>
    <mergeCell ref="J11:L12"/>
    <mergeCell ref="D6:I9"/>
    <mergeCell ref="K6:L6"/>
    <mergeCell ref="P6:W6"/>
    <mergeCell ref="K7:L7"/>
    <mergeCell ref="M7:W7"/>
    <mergeCell ref="AA12:AA14"/>
    <mergeCell ref="D13:E13"/>
    <mergeCell ref="F13:F14"/>
    <mergeCell ref="G13:H14"/>
    <mergeCell ref="Q13:W14"/>
    <mergeCell ref="D2:W2"/>
    <mergeCell ref="Q3:R3"/>
    <mergeCell ref="D5:I5"/>
    <mergeCell ref="J5:L5"/>
    <mergeCell ref="P5:W5"/>
  </mergeCells>
  <phoneticPr fontId="2"/>
  <conditionalFormatting sqref="M31:N31 M14:N28">
    <cfRule type="cellIs" dxfId="16" priority="3" operator="equal">
      <formula>C14</formula>
    </cfRule>
  </conditionalFormatting>
  <conditionalFormatting sqref="D25:D28 D31">
    <cfRule type="cellIs" dxfId="15" priority="2" operator="equal">
      <formula>A25</formula>
    </cfRule>
  </conditionalFormatting>
  <conditionalFormatting sqref="E31 E15:E28">
    <cfRule type="expression" dxfId="14" priority="1">
      <formula>NOT($C15="*")</formula>
    </cfRule>
  </conditionalFormatting>
  <dataValidations count="2">
    <dataValidation type="list" allowBlank="1" showInputMessage="1" showErrorMessage="1" sqref="T3" xr:uid="{2B7C8424-418F-4D25-A5FE-5B577F773D52}">
      <formula1>$Q$68:$Q$79</formula1>
    </dataValidation>
    <dataValidation type="list" allowBlank="1" showInputMessage="1" showErrorMessage="1" sqref="Q3:R3" xr:uid="{491A5C71-E031-4DD5-B511-649DDDD9B30E}">
      <formula1>$P$68:$P$76</formula1>
    </dataValidation>
  </dataValidations>
  <printOptions horizontalCentered="1" verticalCentered="1"/>
  <pageMargins left="3.937007874015748E-2" right="0" top="0.23622047244094491" bottom="0" header="0.19685039370078741" footer="0.19685039370078741"/>
  <pageSetup paperSize="9" scale="53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D1436-4E7C-4BCF-A399-448BF1C43534}">
  <sheetPr>
    <pageSetUpPr fitToPage="1"/>
  </sheetPr>
  <dimension ref="A1:AF83"/>
  <sheetViews>
    <sheetView showGridLines="0" view="pageBreakPreview" zoomScale="90" zoomScaleNormal="80" zoomScaleSheetLayoutView="90" workbookViewId="0">
      <selection activeCell="Q3" sqref="Q3:W3"/>
    </sheetView>
  </sheetViews>
  <sheetFormatPr defaultRowHeight="13.5"/>
  <cols>
    <col min="1" max="3" width="1.875" customWidth="1"/>
    <col min="4" max="5" width="10" customWidth="1"/>
    <col min="6" max="6" width="12.75" customWidth="1"/>
    <col min="7" max="16" width="17.125" customWidth="1"/>
    <col min="17" max="23" width="4.125" customWidth="1"/>
    <col min="24" max="24" width="3.25" customWidth="1"/>
    <col min="25" max="25" width="5.5" customWidth="1"/>
    <col min="26" max="26" width="16" customWidth="1"/>
    <col min="27" max="27" width="59.875" customWidth="1"/>
  </cols>
  <sheetData>
    <row r="1" spans="1:27">
      <c r="D1" s="15" t="s">
        <v>0</v>
      </c>
      <c r="E1" s="15"/>
      <c r="F1" s="15"/>
    </row>
    <row r="2" spans="1:27" ht="22.5" customHeight="1">
      <c r="D2" s="95" t="s">
        <v>18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7" ht="18.75">
      <c r="D3" s="72" t="s">
        <v>13</v>
      </c>
      <c r="Q3" s="96">
        <v>2023</v>
      </c>
      <c r="R3" s="96"/>
      <c r="S3" s="86" t="s">
        <v>14</v>
      </c>
      <c r="T3" s="86"/>
      <c r="U3" s="87" t="s">
        <v>15</v>
      </c>
      <c r="V3" s="87" t="s">
        <v>17</v>
      </c>
      <c r="W3" s="88" t="s">
        <v>16</v>
      </c>
    </row>
    <row r="4" spans="1:27" ht="18.75" customHeight="1" thickBot="1">
      <c r="D4" s="71" t="s">
        <v>77</v>
      </c>
      <c r="E4" s="7"/>
      <c r="F4" s="7"/>
      <c r="G4" s="7"/>
      <c r="H4" s="6"/>
      <c r="I4" s="6"/>
      <c r="J4" s="6"/>
      <c r="K4" s="6"/>
      <c r="L4" s="6"/>
      <c r="M4" s="16"/>
      <c r="N4" s="16"/>
      <c r="Q4" s="6"/>
      <c r="R4" s="6"/>
      <c r="S4" s="6"/>
      <c r="T4" s="6"/>
      <c r="U4" s="6"/>
      <c r="V4" s="6"/>
      <c r="W4" s="6"/>
    </row>
    <row r="5" spans="1:27" ht="24.75" customHeight="1" thickBot="1">
      <c r="D5" s="182" t="s">
        <v>6</v>
      </c>
      <c r="E5" s="183"/>
      <c r="F5" s="183"/>
      <c r="G5" s="183"/>
      <c r="H5" s="183"/>
      <c r="I5" s="184"/>
      <c r="J5" s="182" t="s">
        <v>5</v>
      </c>
      <c r="K5" s="185"/>
      <c r="L5" s="186"/>
      <c r="M5" s="17"/>
      <c r="N5" s="17"/>
      <c r="O5" s="45" t="s">
        <v>19</v>
      </c>
      <c r="P5" s="99"/>
      <c r="Q5" s="100"/>
      <c r="R5" s="100"/>
      <c r="S5" s="100"/>
      <c r="T5" s="100"/>
      <c r="U5" s="100"/>
      <c r="V5" s="100"/>
      <c r="W5" s="101"/>
      <c r="Z5" s="49" t="s">
        <v>75</v>
      </c>
    </row>
    <row r="6" spans="1:27" ht="32.25" customHeight="1" thickBot="1">
      <c r="D6" s="187"/>
      <c r="E6" s="188"/>
      <c r="F6" s="188"/>
      <c r="G6" s="188"/>
      <c r="H6" s="188"/>
      <c r="I6" s="189"/>
      <c r="J6" s="5" t="s">
        <v>8</v>
      </c>
      <c r="K6" s="197" t="str">
        <f>IF(K7="","",K7*1.1)</f>
        <v/>
      </c>
      <c r="L6" s="198"/>
      <c r="M6" s="17"/>
      <c r="N6" s="17"/>
      <c r="O6" s="46" t="s">
        <v>61</v>
      </c>
      <c r="P6" s="99"/>
      <c r="Q6" s="100"/>
      <c r="R6" s="100"/>
      <c r="S6" s="100"/>
      <c r="T6" s="100"/>
      <c r="U6" s="100"/>
      <c r="V6" s="100"/>
      <c r="W6" s="101"/>
    </row>
    <row r="7" spans="1:27" ht="27" customHeight="1" thickBot="1">
      <c r="D7" s="190"/>
      <c r="E7" s="191"/>
      <c r="F7" s="192"/>
      <c r="G7" s="192"/>
      <c r="H7" s="192"/>
      <c r="I7" s="193"/>
      <c r="J7" s="14" t="s">
        <v>10</v>
      </c>
      <c r="K7" s="199"/>
      <c r="L7" s="200"/>
      <c r="M7" s="201" t="s">
        <v>1</v>
      </c>
      <c r="N7" s="201"/>
      <c r="O7" s="201"/>
      <c r="P7" s="201"/>
      <c r="Q7" s="201"/>
      <c r="R7" s="201"/>
      <c r="S7" s="201"/>
      <c r="T7" s="202"/>
      <c r="U7" s="202"/>
      <c r="V7" s="202"/>
      <c r="W7" s="203"/>
      <c r="Z7" s="102" t="s">
        <v>21</v>
      </c>
      <c r="AA7" s="102"/>
    </row>
    <row r="8" spans="1:27" ht="27" customHeight="1">
      <c r="D8" s="190"/>
      <c r="E8" s="191"/>
      <c r="F8" s="192"/>
      <c r="G8" s="192"/>
      <c r="H8" s="192"/>
      <c r="I8" s="193"/>
      <c r="J8" s="14" t="s">
        <v>65</v>
      </c>
      <c r="K8" s="204" t="str">
        <f>IF(K7="","",K7*0.1)</f>
        <v/>
      </c>
      <c r="L8" s="205"/>
      <c r="M8" s="104"/>
      <c r="N8" s="105"/>
      <c r="O8" s="105"/>
      <c r="P8" s="105"/>
      <c r="Q8" s="105"/>
      <c r="R8" s="105"/>
      <c r="S8" s="105"/>
      <c r="T8" s="105"/>
      <c r="U8" s="105"/>
      <c r="V8" s="105"/>
      <c r="W8" s="106"/>
      <c r="Z8" s="102"/>
      <c r="AA8" s="102"/>
    </row>
    <row r="9" spans="1:27" ht="27" customHeight="1" thickBot="1">
      <c r="D9" s="194"/>
      <c r="E9" s="195"/>
      <c r="F9" s="195"/>
      <c r="G9" s="195"/>
      <c r="H9" s="195"/>
      <c r="I9" s="196"/>
      <c r="J9" s="34" t="s">
        <v>60</v>
      </c>
      <c r="K9" s="35"/>
      <c r="L9" s="36" t="str">
        <f>IF(K9="","",K7/K9)</f>
        <v/>
      </c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8"/>
    </row>
    <row r="10" spans="1:27" ht="15" customHeight="1" thickBot="1">
      <c r="D10" s="114" t="s">
        <v>22</v>
      </c>
      <c r="E10" s="206"/>
      <c r="F10" s="206"/>
      <c r="G10" s="206"/>
      <c r="H10" s="206"/>
      <c r="I10" s="207"/>
      <c r="J10" s="114" t="s">
        <v>3</v>
      </c>
      <c r="K10" s="206"/>
      <c r="L10" s="206"/>
      <c r="M10" s="109"/>
      <c r="N10" s="107"/>
      <c r="O10" s="107"/>
      <c r="P10" s="107"/>
      <c r="Q10" s="107"/>
      <c r="R10" s="107"/>
      <c r="S10" s="107"/>
      <c r="T10" s="107"/>
      <c r="U10" s="107"/>
      <c r="V10" s="107"/>
      <c r="W10" s="108"/>
      <c r="Z10" s="18"/>
      <c r="AA10" s="19"/>
    </row>
    <row r="11" spans="1:27" ht="22.5" customHeight="1">
      <c r="D11" s="208"/>
      <c r="E11" s="209"/>
      <c r="F11" s="209"/>
      <c r="G11" s="209"/>
      <c r="H11" s="209"/>
      <c r="I11" s="210"/>
      <c r="J11" s="214" t="str">
        <f>IF(Q31="","",Q31)</f>
        <v/>
      </c>
      <c r="K11" s="215"/>
      <c r="L11" s="215"/>
      <c r="M11" s="109"/>
      <c r="N11" s="107"/>
      <c r="O11" s="107"/>
      <c r="P11" s="107"/>
      <c r="Q11" s="107"/>
      <c r="R11" s="107"/>
      <c r="S11" s="107"/>
      <c r="T11" s="107"/>
      <c r="U11" s="107"/>
      <c r="V11" s="107"/>
      <c r="W11" s="108"/>
      <c r="Z11" s="54" t="s">
        <v>28</v>
      </c>
      <c r="AA11" s="55"/>
    </row>
    <row r="12" spans="1:27" ht="22.5" customHeight="1" thickBot="1">
      <c r="D12" s="211"/>
      <c r="E12" s="212"/>
      <c r="F12" s="212"/>
      <c r="G12" s="212"/>
      <c r="H12" s="212"/>
      <c r="I12" s="213"/>
      <c r="J12" s="121"/>
      <c r="K12" s="216"/>
      <c r="L12" s="216"/>
      <c r="M12" s="110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Z12" s="20"/>
      <c r="AA12" s="130" t="s">
        <v>67</v>
      </c>
    </row>
    <row r="13" spans="1:27" ht="23.1" customHeight="1">
      <c r="D13" s="217" t="s">
        <v>64</v>
      </c>
      <c r="E13" s="218"/>
      <c r="F13" s="219" t="s">
        <v>24</v>
      </c>
      <c r="G13" s="144" t="s">
        <v>25</v>
      </c>
      <c r="H13" s="221"/>
      <c r="I13" s="144" t="s">
        <v>26</v>
      </c>
      <c r="J13" s="221"/>
      <c r="K13" s="144" t="s">
        <v>27</v>
      </c>
      <c r="L13" s="221"/>
      <c r="M13" s="144" t="s">
        <v>73</v>
      </c>
      <c r="N13" s="145"/>
      <c r="O13" s="90" t="s">
        <v>7</v>
      </c>
      <c r="P13" s="145"/>
      <c r="Q13" s="89" t="s">
        <v>11</v>
      </c>
      <c r="R13" s="89"/>
      <c r="S13" s="89"/>
      <c r="T13" s="89"/>
      <c r="U13" s="89"/>
      <c r="V13" s="90"/>
      <c r="W13" s="91"/>
      <c r="Z13" s="53"/>
      <c r="AA13" s="130"/>
    </row>
    <row r="14" spans="1:27" ht="23.1" customHeight="1" thickBot="1">
      <c r="D14" s="14" t="s">
        <v>14</v>
      </c>
      <c r="E14" s="42" t="s">
        <v>63</v>
      </c>
      <c r="F14" s="220"/>
      <c r="G14" s="146"/>
      <c r="H14" s="222"/>
      <c r="I14" s="146"/>
      <c r="J14" s="222"/>
      <c r="K14" s="146"/>
      <c r="L14" s="222"/>
      <c r="M14" s="146"/>
      <c r="N14" s="147"/>
      <c r="O14" s="146"/>
      <c r="P14" s="147"/>
      <c r="Q14" s="92"/>
      <c r="R14" s="92"/>
      <c r="S14" s="92"/>
      <c r="T14" s="92"/>
      <c r="U14" s="92"/>
      <c r="V14" s="93"/>
      <c r="W14" s="94"/>
      <c r="Z14" s="56"/>
      <c r="AA14" s="131"/>
    </row>
    <row r="15" spans="1:27" ht="61.5" customHeight="1">
      <c r="A15" t="str">
        <f>+IF(SUM(D15)=SUM(Q$3),D15,"*")</f>
        <v>*</v>
      </c>
      <c r="B15">
        <f>+IF(SUM(E15)=SUM(T$3),E15,"*")</f>
        <v>0</v>
      </c>
      <c r="C15" t="str">
        <f>IF(COUNTIF(A15:B15,"*")=0,M15,"*")</f>
        <v>*</v>
      </c>
      <c r="D15" s="44"/>
      <c r="E15" s="41"/>
      <c r="F15" s="11"/>
      <c r="G15" s="167" t="str">
        <f>IF(F15="","",F15*$K$7)</f>
        <v/>
      </c>
      <c r="H15" s="168"/>
      <c r="I15" s="140" t="str">
        <f>IF(G15="","",G15*0.95)</f>
        <v/>
      </c>
      <c r="J15" s="169"/>
      <c r="K15" s="140"/>
      <c r="L15" s="169"/>
      <c r="M15" s="138" t="str">
        <f t="shared" ref="M15:M28" si="0">IF(I15="","",I15-K15)</f>
        <v/>
      </c>
      <c r="N15" s="139"/>
      <c r="O15" s="140" t="str">
        <f>IF(M15="","",$K$7-M15)</f>
        <v/>
      </c>
      <c r="P15" s="141"/>
      <c r="Q15" s="148"/>
      <c r="R15" s="148"/>
      <c r="S15" s="148"/>
      <c r="T15" s="148"/>
      <c r="U15" s="148"/>
      <c r="V15" s="149"/>
      <c r="W15" s="150"/>
      <c r="Y15" s="38" t="s">
        <v>29</v>
      </c>
      <c r="Z15" s="21" t="s">
        <v>30</v>
      </c>
      <c r="AA15" s="22" t="s">
        <v>31</v>
      </c>
    </row>
    <row r="16" spans="1:27" ht="61.5" customHeight="1">
      <c r="A16" t="str">
        <f t="shared" ref="A16:A26" si="1">+IF(SUM(D16)=SUM(Q$3),D16,"*")</f>
        <v>*</v>
      </c>
      <c r="B16">
        <f t="shared" ref="B16:B32" si="2">+IF(SUM(E16)=SUM(T$3),E16,"*")</f>
        <v>0</v>
      </c>
      <c r="C16" t="str">
        <f t="shared" ref="C16:C26" si="3">IF(COUNTIF(A16:B16,"*")=0,M16,"*")</f>
        <v>*</v>
      </c>
      <c r="D16" s="44"/>
      <c r="E16" s="40"/>
      <c r="F16" s="11"/>
      <c r="G16" s="167" t="str">
        <f t="shared" ref="G16:G28" si="4">IF(F16="","",F16*$K$7)</f>
        <v/>
      </c>
      <c r="H16" s="168"/>
      <c r="I16" s="140" t="str">
        <f t="shared" ref="I16:I21" si="5">IF(G16="","",G16*0.95)</f>
        <v/>
      </c>
      <c r="J16" s="169"/>
      <c r="K16" s="140" t="str">
        <f>IF(F16="","",SUM($M$15:N15))</f>
        <v/>
      </c>
      <c r="L16" s="169"/>
      <c r="M16" s="157" t="str">
        <f t="shared" si="0"/>
        <v/>
      </c>
      <c r="N16" s="158"/>
      <c r="O16" s="140" t="str">
        <f t="shared" ref="O16:O28" si="6">IF(M16="","",O15-M16)</f>
        <v/>
      </c>
      <c r="P16" s="141"/>
      <c r="Q16" s="151"/>
      <c r="R16" s="152"/>
      <c r="S16" s="152"/>
      <c r="T16" s="152"/>
      <c r="U16" s="152"/>
      <c r="V16" s="152"/>
      <c r="W16" s="153"/>
      <c r="Y16" s="38" t="s">
        <v>32</v>
      </c>
      <c r="Z16" s="21" t="s">
        <v>33</v>
      </c>
      <c r="AA16" s="22" t="s">
        <v>34</v>
      </c>
    </row>
    <row r="17" spans="1:32" ht="61.5" customHeight="1">
      <c r="A17" t="str">
        <f t="shared" si="1"/>
        <v>*</v>
      </c>
      <c r="B17">
        <f t="shared" si="2"/>
        <v>0</v>
      </c>
      <c r="C17" t="str">
        <f t="shared" si="3"/>
        <v>*</v>
      </c>
      <c r="D17" s="44"/>
      <c r="E17" s="41"/>
      <c r="F17" s="11"/>
      <c r="G17" s="167" t="str">
        <f t="shared" si="4"/>
        <v/>
      </c>
      <c r="H17" s="168"/>
      <c r="I17" s="140" t="str">
        <f>IF(G17="","",G17*0.95)</f>
        <v/>
      </c>
      <c r="J17" s="169"/>
      <c r="K17" s="140" t="str">
        <f>IF(F17="","",SUM($M$15:N16))</f>
        <v/>
      </c>
      <c r="L17" s="169"/>
      <c r="M17" s="138" t="str">
        <f t="shared" si="0"/>
        <v/>
      </c>
      <c r="N17" s="139"/>
      <c r="O17" s="140" t="str">
        <f t="shared" si="6"/>
        <v/>
      </c>
      <c r="P17" s="141"/>
      <c r="Q17" s="151"/>
      <c r="R17" s="152"/>
      <c r="S17" s="152"/>
      <c r="T17" s="152"/>
      <c r="U17" s="152"/>
      <c r="V17" s="152"/>
      <c r="W17" s="153"/>
      <c r="Y17" s="38" t="s">
        <v>35</v>
      </c>
      <c r="Z17" s="21" t="s">
        <v>36</v>
      </c>
      <c r="AA17" s="22" t="s">
        <v>68</v>
      </c>
    </row>
    <row r="18" spans="1:32" ht="61.5" customHeight="1">
      <c r="A18" t="str">
        <f t="shared" si="1"/>
        <v>*</v>
      </c>
      <c r="B18">
        <f t="shared" si="2"/>
        <v>0</v>
      </c>
      <c r="C18" t="str">
        <f t="shared" si="3"/>
        <v>*</v>
      </c>
      <c r="D18" s="44"/>
      <c r="E18" s="41"/>
      <c r="F18" s="11"/>
      <c r="G18" s="167" t="str">
        <f t="shared" si="4"/>
        <v/>
      </c>
      <c r="H18" s="168"/>
      <c r="I18" s="140" t="str">
        <f t="shared" si="5"/>
        <v/>
      </c>
      <c r="J18" s="169"/>
      <c r="K18" s="140" t="str">
        <f>IF(F18="","",SUM($M$15:N17))</f>
        <v/>
      </c>
      <c r="L18" s="169"/>
      <c r="M18" s="138" t="str">
        <f t="shared" si="0"/>
        <v/>
      </c>
      <c r="N18" s="139"/>
      <c r="O18" s="140" t="str">
        <f t="shared" si="6"/>
        <v/>
      </c>
      <c r="P18" s="141"/>
      <c r="Q18" s="151"/>
      <c r="R18" s="152"/>
      <c r="S18" s="152"/>
      <c r="T18" s="152"/>
      <c r="U18" s="152"/>
      <c r="V18" s="152"/>
      <c r="W18" s="153"/>
      <c r="Y18" s="38" t="s">
        <v>37</v>
      </c>
      <c r="Z18" s="24" t="s">
        <v>38</v>
      </c>
      <c r="AA18" s="22" t="s">
        <v>39</v>
      </c>
    </row>
    <row r="19" spans="1:32" ht="61.5" customHeight="1">
      <c r="A19" t="str">
        <f t="shared" si="1"/>
        <v>*</v>
      </c>
      <c r="B19">
        <f t="shared" si="2"/>
        <v>0</v>
      </c>
      <c r="C19" t="str">
        <f t="shared" si="3"/>
        <v>*</v>
      </c>
      <c r="D19" s="44"/>
      <c r="E19" s="41"/>
      <c r="F19" s="11"/>
      <c r="G19" s="167" t="str">
        <f t="shared" si="4"/>
        <v/>
      </c>
      <c r="H19" s="168"/>
      <c r="I19" s="140" t="str">
        <f t="shared" si="5"/>
        <v/>
      </c>
      <c r="J19" s="169"/>
      <c r="K19" s="140" t="str">
        <f>IF(F19="","",SUM($M$15:N18))</f>
        <v/>
      </c>
      <c r="L19" s="169"/>
      <c r="M19" s="138" t="str">
        <f t="shared" si="0"/>
        <v/>
      </c>
      <c r="N19" s="139"/>
      <c r="O19" s="140" t="str">
        <f t="shared" si="6"/>
        <v/>
      </c>
      <c r="P19" s="141"/>
      <c r="Q19" s="151"/>
      <c r="R19" s="152"/>
      <c r="S19" s="152"/>
      <c r="T19" s="152"/>
      <c r="U19" s="152"/>
      <c r="V19" s="152"/>
      <c r="W19" s="153"/>
      <c r="Y19" s="38" t="s">
        <v>40</v>
      </c>
      <c r="Z19" s="25" t="s">
        <v>41</v>
      </c>
      <c r="AA19" s="26" t="s">
        <v>42</v>
      </c>
      <c r="AB19" s="23"/>
      <c r="AC19" s="23"/>
      <c r="AD19" s="23"/>
      <c r="AE19" s="23"/>
      <c r="AF19" s="23"/>
    </row>
    <row r="20" spans="1:32" ht="61.5" customHeight="1">
      <c r="A20" t="str">
        <f t="shared" si="1"/>
        <v>*</v>
      </c>
      <c r="B20">
        <f t="shared" si="2"/>
        <v>0</v>
      </c>
      <c r="C20" t="str">
        <f t="shared" si="3"/>
        <v>*</v>
      </c>
      <c r="D20" s="44"/>
      <c r="E20" s="41"/>
      <c r="F20" s="11"/>
      <c r="G20" s="167" t="str">
        <f t="shared" si="4"/>
        <v/>
      </c>
      <c r="H20" s="168"/>
      <c r="I20" s="140" t="str">
        <f t="shared" si="5"/>
        <v/>
      </c>
      <c r="J20" s="169"/>
      <c r="K20" s="140" t="str">
        <f>IF(F20="","",SUM($M$15:N19))</f>
        <v/>
      </c>
      <c r="L20" s="169"/>
      <c r="M20" s="138" t="str">
        <f t="shared" si="0"/>
        <v/>
      </c>
      <c r="N20" s="139"/>
      <c r="O20" s="140" t="str">
        <f t="shared" si="6"/>
        <v/>
      </c>
      <c r="P20" s="141"/>
      <c r="Q20" s="148"/>
      <c r="R20" s="148"/>
      <c r="S20" s="148"/>
      <c r="T20" s="148"/>
      <c r="U20" s="148"/>
      <c r="V20" s="149"/>
      <c r="W20" s="150"/>
      <c r="Y20" s="38" t="s">
        <v>43</v>
      </c>
      <c r="Z20" s="25" t="s">
        <v>44</v>
      </c>
      <c r="AA20" s="39" t="s">
        <v>45</v>
      </c>
      <c r="AB20" s="23"/>
      <c r="AC20" s="23"/>
      <c r="AD20" s="23"/>
      <c r="AE20" s="23"/>
      <c r="AF20" s="23"/>
    </row>
    <row r="21" spans="1:32" ht="61.5" customHeight="1">
      <c r="A21" t="str">
        <f t="shared" si="1"/>
        <v>*</v>
      </c>
      <c r="B21">
        <f t="shared" si="2"/>
        <v>0</v>
      </c>
      <c r="C21" t="str">
        <f t="shared" si="3"/>
        <v>*</v>
      </c>
      <c r="D21" s="44"/>
      <c r="E21" s="41"/>
      <c r="F21" s="11"/>
      <c r="G21" s="167" t="str">
        <f t="shared" si="4"/>
        <v/>
      </c>
      <c r="H21" s="168"/>
      <c r="I21" s="140" t="str">
        <f t="shared" si="5"/>
        <v/>
      </c>
      <c r="J21" s="169"/>
      <c r="K21" s="140" t="str">
        <f>IF(F21="","",SUM($M$15:N20))</f>
        <v/>
      </c>
      <c r="L21" s="169"/>
      <c r="M21" s="138" t="str">
        <f t="shared" si="0"/>
        <v/>
      </c>
      <c r="N21" s="139"/>
      <c r="O21" s="140" t="str">
        <f t="shared" si="6"/>
        <v/>
      </c>
      <c r="P21" s="141"/>
      <c r="Q21" s="148"/>
      <c r="R21" s="148"/>
      <c r="S21" s="148"/>
      <c r="T21" s="148"/>
      <c r="U21" s="148"/>
      <c r="V21" s="149"/>
      <c r="W21" s="150"/>
      <c r="Y21" s="38" t="s">
        <v>46</v>
      </c>
      <c r="Z21" s="28" t="s">
        <v>47</v>
      </c>
      <c r="AA21" s="39" t="s">
        <v>48</v>
      </c>
      <c r="AB21" s="27"/>
      <c r="AC21" s="27"/>
      <c r="AD21" s="27"/>
      <c r="AE21" s="23"/>
      <c r="AF21" s="23"/>
    </row>
    <row r="22" spans="1:32" ht="61.5" customHeight="1">
      <c r="A22" t="str">
        <f t="shared" si="1"/>
        <v>*</v>
      </c>
      <c r="B22">
        <f t="shared" si="2"/>
        <v>0</v>
      </c>
      <c r="C22" t="str">
        <f t="shared" si="3"/>
        <v>*</v>
      </c>
      <c r="D22" s="44"/>
      <c r="E22" s="41"/>
      <c r="F22" s="11"/>
      <c r="G22" s="167" t="str">
        <f t="shared" si="4"/>
        <v/>
      </c>
      <c r="H22" s="168"/>
      <c r="I22" s="140" t="str">
        <f>IF(G22="","",G22*0.95)</f>
        <v/>
      </c>
      <c r="J22" s="169"/>
      <c r="K22" s="140" t="str">
        <f>IF(F22="","",SUM($M$15:N21))</f>
        <v/>
      </c>
      <c r="L22" s="169"/>
      <c r="M22" s="138" t="str">
        <f t="shared" si="0"/>
        <v/>
      </c>
      <c r="N22" s="139"/>
      <c r="O22" s="140" t="str">
        <f t="shared" si="6"/>
        <v/>
      </c>
      <c r="P22" s="141"/>
      <c r="Q22" s="148"/>
      <c r="R22" s="148"/>
      <c r="S22" s="148"/>
      <c r="T22" s="148"/>
      <c r="U22" s="148"/>
      <c r="V22" s="149"/>
      <c r="W22" s="150"/>
      <c r="Y22" s="38" t="s">
        <v>49</v>
      </c>
      <c r="Z22" s="28" t="s">
        <v>50</v>
      </c>
      <c r="AA22" s="39" t="s">
        <v>51</v>
      </c>
      <c r="AB22" s="27"/>
      <c r="AC22" s="27"/>
      <c r="AD22" s="27"/>
      <c r="AE22" s="23"/>
      <c r="AF22" s="23"/>
    </row>
    <row r="23" spans="1:32" ht="61.5" customHeight="1">
      <c r="A23" t="str">
        <f t="shared" si="1"/>
        <v>*</v>
      </c>
      <c r="B23">
        <f t="shared" si="2"/>
        <v>0</v>
      </c>
      <c r="C23" t="str">
        <f t="shared" si="3"/>
        <v>*</v>
      </c>
      <c r="D23" s="44"/>
      <c r="E23" s="41"/>
      <c r="F23" s="11"/>
      <c r="G23" s="167" t="str">
        <f>IF(F23="","",F23*$K$7)</f>
        <v/>
      </c>
      <c r="H23" s="168"/>
      <c r="I23" s="140" t="str">
        <f t="shared" ref="I23:I25" si="7">IF(G23="","",G23*0.95)</f>
        <v/>
      </c>
      <c r="J23" s="169"/>
      <c r="K23" s="140" t="str">
        <f>IF(F23="","",SUM($M$15:N22))</f>
        <v/>
      </c>
      <c r="L23" s="169"/>
      <c r="M23" s="138" t="str">
        <f t="shared" si="0"/>
        <v/>
      </c>
      <c r="N23" s="139"/>
      <c r="O23" s="140" t="str">
        <f t="shared" si="6"/>
        <v/>
      </c>
      <c r="P23" s="141"/>
      <c r="Q23" s="148"/>
      <c r="R23" s="148"/>
      <c r="S23" s="148"/>
      <c r="T23" s="148"/>
      <c r="U23" s="148"/>
      <c r="V23" s="149"/>
      <c r="W23" s="150"/>
      <c r="Y23" s="38" t="s">
        <v>52</v>
      </c>
      <c r="Z23" s="29" t="s">
        <v>53</v>
      </c>
      <c r="AA23" s="39" t="s">
        <v>54</v>
      </c>
      <c r="AB23" s="27"/>
      <c r="AC23" s="27"/>
      <c r="AD23" s="27"/>
      <c r="AE23" s="23"/>
      <c r="AF23" s="23"/>
    </row>
    <row r="24" spans="1:32" ht="61.5" customHeight="1">
      <c r="A24" t="str">
        <f t="shared" si="1"/>
        <v>*</v>
      </c>
      <c r="B24">
        <f t="shared" si="2"/>
        <v>0</v>
      </c>
      <c r="C24" t="str">
        <f t="shared" si="3"/>
        <v>*</v>
      </c>
      <c r="D24" s="44"/>
      <c r="E24" s="41"/>
      <c r="F24" s="11"/>
      <c r="G24" s="167" t="str">
        <f t="shared" si="4"/>
        <v/>
      </c>
      <c r="H24" s="168"/>
      <c r="I24" s="140" t="str">
        <f t="shared" si="7"/>
        <v/>
      </c>
      <c r="J24" s="169"/>
      <c r="K24" s="140" t="str">
        <f>IF(F24="","",SUM($M$15:N23))</f>
        <v/>
      </c>
      <c r="L24" s="169"/>
      <c r="M24" s="138" t="str">
        <f t="shared" si="0"/>
        <v/>
      </c>
      <c r="N24" s="139"/>
      <c r="O24" s="140" t="str">
        <f t="shared" si="6"/>
        <v/>
      </c>
      <c r="P24" s="141"/>
      <c r="Q24" s="148"/>
      <c r="R24" s="148"/>
      <c r="S24" s="148"/>
      <c r="T24" s="148"/>
      <c r="U24" s="148"/>
      <c r="V24" s="149"/>
      <c r="W24" s="150"/>
      <c r="Y24" s="38" t="s">
        <v>55</v>
      </c>
      <c r="Z24" s="29" t="s">
        <v>71</v>
      </c>
      <c r="AA24" s="48" t="s">
        <v>70</v>
      </c>
      <c r="AB24" s="27"/>
      <c r="AC24" s="27"/>
      <c r="AD24" s="27"/>
      <c r="AE24" s="23"/>
      <c r="AF24" s="23"/>
    </row>
    <row r="25" spans="1:32" ht="61.5" customHeight="1">
      <c r="A25" t="str">
        <f t="shared" si="1"/>
        <v>*</v>
      </c>
      <c r="B25">
        <f t="shared" si="2"/>
        <v>0</v>
      </c>
      <c r="C25" t="str">
        <f t="shared" si="3"/>
        <v>*</v>
      </c>
      <c r="D25" s="44"/>
      <c r="E25" s="41"/>
      <c r="F25" s="11"/>
      <c r="G25" s="167" t="str">
        <f t="shared" si="4"/>
        <v/>
      </c>
      <c r="H25" s="168"/>
      <c r="I25" s="140" t="str">
        <f t="shared" si="7"/>
        <v/>
      </c>
      <c r="J25" s="169"/>
      <c r="K25" s="140" t="str">
        <f>IF(F25="","",SUM($M$15:N24))</f>
        <v/>
      </c>
      <c r="L25" s="169"/>
      <c r="M25" s="138" t="str">
        <f t="shared" si="0"/>
        <v/>
      </c>
      <c r="N25" s="139"/>
      <c r="O25" s="140" t="str">
        <f t="shared" si="6"/>
        <v/>
      </c>
      <c r="P25" s="141"/>
      <c r="Q25" s="148"/>
      <c r="R25" s="148"/>
      <c r="S25" s="148"/>
      <c r="T25" s="148"/>
      <c r="U25" s="148"/>
      <c r="V25" s="149"/>
      <c r="W25" s="150"/>
      <c r="Y25" s="38" t="s">
        <v>57</v>
      </c>
      <c r="Z25" s="29" t="s">
        <v>56</v>
      </c>
      <c r="AA25" s="162" t="s">
        <v>59</v>
      </c>
      <c r="AB25" s="27"/>
      <c r="AC25" s="27"/>
      <c r="AD25" s="27"/>
      <c r="AE25" s="23"/>
      <c r="AF25" s="23"/>
    </row>
    <row r="26" spans="1:32" ht="61.5" customHeight="1">
      <c r="A26" t="str">
        <f t="shared" si="1"/>
        <v>*</v>
      </c>
      <c r="B26">
        <f t="shared" si="2"/>
        <v>0</v>
      </c>
      <c r="C26" t="str">
        <f t="shared" si="3"/>
        <v>*</v>
      </c>
      <c r="D26" s="44"/>
      <c r="E26" s="41"/>
      <c r="F26" s="11"/>
      <c r="G26" s="167" t="str">
        <f t="shared" si="4"/>
        <v/>
      </c>
      <c r="H26" s="168"/>
      <c r="I26" s="140" t="str">
        <f>IF(G26="","",G26*0.95)</f>
        <v/>
      </c>
      <c r="J26" s="169"/>
      <c r="K26" s="140" t="str">
        <f>IF(F26="","",SUM($M$15:N25))</f>
        <v/>
      </c>
      <c r="L26" s="169"/>
      <c r="M26" s="138" t="str">
        <f t="shared" si="0"/>
        <v/>
      </c>
      <c r="N26" s="139"/>
      <c r="O26" s="140" t="str">
        <f t="shared" si="6"/>
        <v/>
      </c>
      <c r="P26" s="141"/>
      <c r="Q26" s="148"/>
      <c r="R26" s="148"/>
      <c r="S26" s="148"/>
      <c r="T26" s="148"/>
      <c r="U26" s="148"/>
      <c r="V26" s="149"/>
      <c r="W26" s="150"/>
      <c r="Y26" s="38" t="s">
        <v>69</v>
      </c>
      <c r="Z26" s="29" t="s">
        <v>58</v>
      </c>
      <c r="AA26" s="162"/>
      <c r="AB26" s="30"/>
      <c r="AC26" s="30"/>
      <c r="AD26" s="30"/>
      <c r="AE26" s="31"/>
    </row>
    <row r="27" spans="1:32" ht="61.5" customHeight="1" thickBot="1">
      <c r="A27" t="str">
        <f>+IF(SUM(D27)=SUM(Q$3),D27,"*")</f>
        <v>*</v>
      </c>
      <c r="B27">
        <f t="shared" si="2"/>
        <v>0</v>
      </c>
      <c r="C27" t="str">
        <f>IF(COUNTIF(A27:B27,"*")=0,M27,"*")</f>
        <v>*</v>
      </c>
      <c r="D27" s="44"/>
      <c r="E27" s="41"/>
      <c r="F27" s="11"/>
      <c r="G27" s="167" t="str">
        <f>IF(F27="","",F27*$K$7)</f>
        <v/>
      </c>
      <c r="H27" s="168"/>
      <c r="I27" s="140" t="str">
        <f>IF(G27="","",G27*1)</f>
        <v/>
      </c>
      <c r="J27" s="169"/>
      <c r="K27" s="140" t="str">
        <f>IF(F27="","",SUM($M$15:N26))</f>
        <v/>
      </c>
      <c r="L27" s="169"/>
      <c r="M27" s="138" t="str">
        <f t="shared" si="0"/>
        <v/>
      </c>
      <c r="N27" s="139"/>
      <c r="O27" s="140" t="str">
        <f t="shared" si="6"/>
        <v/>
      </c>
      <c r="P27" s="141"/>
      <c r="Q27" s="148"/>
      <c r="R27" s="148"/>
      <c r="S27" s="148"/>
      <c r="T27" s="148"/>
      <c r="U27" s="148"/>
      <c r="V27" s="149"/>
      <c r="W27" s="150"/>
      <c r="Y27" s="9" t="s">
        <v>76</v>
      </c>
      <c r="AB27" s="30"/>
      <c r="AC27" s="30"/>
      <c r="AD27" s="30"/>
      <c r="AE27" s="31"/>
    </row>
    <row r="28" spans="1:32" ht="61.5" customHeight="1" thickBot="1">
      <c r="A28" t="str">
        <f t="shared" ref="A28:A32" si="8">+IF(SUM(D28)=SUM(Q$3),D28,"*")</f>
        <v>*</v>
      </c>
      <c r="B28">
        <f t="shared" si="2"/>
        <v>0</v>
      </c>
      <c r="C28" t="str">
        <f t="shared" ref="C28:C32" si="9">IF(COUNTIF(A28:B28,"*")=0,M28,"*")</f>
        <v>*</v>
      </c>
      <c r="D28" s="47"/>
      <c r="E28" s="43"/>
      <c r="F28" s="12"/>
      <c r="G28" s="173" t="str">
        <f t="shared" si="4"/>
        <v/>
      </c>
      <c r="H28" s="174"/>
      <c r="I28" s="175" t="str">
        <f>IF(G28="","",G28*1)</f>
        <v/>
      </c>
      <c r="J28" s="176"/>
      <c r="K28" s="175" t="str">
        <f>IF(F28="","",SUM($M$15:N27))</f>
        <v/>
      </c>
      <c r="L28" s="176"/>
      <c r="M28" s="177" t="str">
        <f t="shared" si="0"/>
        <v/>
      </c>
      <c r="N28" s="178"/>
      <c r="O28" s="175" t="str">
        <f t="shared" si="6"/>
        <v/>
      </c>
      <c r="P28" s="176"/>
      <c r="Q28" s="179"/>
      <c r="R28" s="179"/>
      <c r="S28" s="179"/>
      <c r="T28" s="179"/>
      <c r="U28" s="179"/>
      <c r="V28" s="180"/>
      <c r="W28" s="181"/>
      <c r="Z28" s="10">
        <f>SUM(M15:N28)</f>
        <v>0</v>
      </c>
      <c r="AA28" t="str">
        <f>IF(K7=Z28,"〇",IF(K7&lt;&gt;Z28,"不一致"))</f>
        <v>〇</v>
      </c>
    </row>
    <row r="29" spans="1:32" ht="38.25" customHeight="1" thickBot="1">
      <c r="A29" t="str">
        <f t="shared" si="8"/>
        <v>*</v>
      </c>
      <c r="B29">
        <f t="shared" si="2"/>
        <v>0</v>
      </c>
      <c r="C29" t="str">
        <f t="shared" si="9"/>
        <v>*</v>
      </c>
      <c r="D29" s="63" t="s">
        <v>78</v>
      </c>
      <c r="E29" s="61"/>
      <c r="F29" s="61"/>
      <c r="G29" s="61"/>
      <c r="H29" s="61"/>
      <c r="I29" s="62"/>
      <c r="J29" s="2"/>
      <c r="K29" s="2"/>
      <c r="L29" s="4"/>
      <c r="M29" s="170" t="s">
        <v>12</v>
      </c>
      <c r="N29" s="170"/>
      <c r="O29" s="171" t="str">
        <f>IF(SUM(C15:C28)=0,"",SUM(C15:C28))</f>
        <v/>
      </c>
      <c r="P29" s="171"/>
      <c r="Q29" s="172" t="s">
        <v>2</v>
      </c>
      <c r="R29" s="172"/>
      <c r="S29" s="172"/>
      <c r="T29" s="172"/>
      <c r="U29" s="172"/>
      <c r="V29" s="172"/>
      <c r="W29" s="172"/>
    </row>
    <row r="30" spans="1:32" ht="38.25" customHeight="1" thickBot="1">
      <c r="A30" t="str">
        <f t="shared" si="8"/>
        <v>*</v>
      </c>
      <c r="B30">
        <f t="shared" si="2"/>
        <v>0</v>
      </c>
      <c r="C30" t="str">
        <f t="shared" si="9"/>
        <v>*</v>
      </c>
      <c r="D30" s="64" t="s">
        <v>81</v>
      </c>
      <c r="E30" s="59"/>
      <c r="F30" s="59"/>
      <c r="G30" s="59"/>
      <c r="H30" s="59"/>
      <c r="I30" s="60"/>
      <c r="J30" s="52"/>
      <c r="K30" s="52"/>
      <c r="L30" s="3"/>
      <c r="M30" s="159"/>
      <c r="N30" s="159"/>
      <c r="O30" s="161"/>
      <c r="P30" s="161"/>
      <c r="Q30" s="166"/>
      <c r="R30" s="166"/>
      <c r="S30" s="166"/>
      <c r="T30" s="166"/>
      <c r="U30" s="166"/>
      <c r="V30" s="166"/>
      <c r="W30" s="166"/>
    </row>
    <row r="31" spans="1:32" ht="38.25" customHeight="1" thickBot="1">
      <c r="A31" t="str">
        <f t="shared" si="8"/>
        <v>*</v>
      </c>
      <c r="B31">
        <f t="shared" si="2"/>
        <v>0</v>
      </c>
      <c r="C31" t="str">
        <f t="shared" si="9"/>
        <v>*</v>
      </c>
      <c r="D31" s="65" t="s">
        <v>4</v>
      </c>
      <c r="E31" s="61"/>
      <c r="F31" s="61"/>
      <c r="G31" s="61"/>
      <c r="H31" s="61"/>
      <c r="I31" s="62"/>
      <c r="J31" s="2"/>
      <c r="K31" s="2"/>
      <c r="L31" s="3"/>
      <c r="M31" s="159" t="s">
        <v>62</v>
      </c>
      <c r="N31" s="159"/>
      <c r="O31" s="160" t="str">
        <f>IF(O29="","",O29*0.1)</f>
        <v/>
      </c>
      <c r="P31" s="160"/>
      <c r="Q31" s="161" t="str">
        <f>IF(O31="","",O29+O31)</f>
        <v/>
      </c>
      <c r="R31" s="161"/>
      <c r="S31" s="161"/>
      <c r="T31" s="161"/>
      <c r="U31" s="161"/>
      <c r="V31" s="161"/>
      <c r="W31" s="161"/>
    </row>
    <row r="32" spans="1:32" ht="38.25" customHeight="1" thickBot="1">
      <c r="A32" t="str">
        <f t="shared" si="8"/>
        <v>*</v>
      </c>
      <c r="B32">
        <f t="shared" si="2"/>
        <v>0</v>
      </c>
      <c r="C32" t="str">
        <f t="shared" si="9"/>
        <v>*</v>
      </c>
      <c r="D32" s="65" t="s">
        <v>79</v>
      </c>
      <c r="E32" s="61"/>
      <c r="F32" s="61"/>
      <c r="G32" s="61"/>
      <c r="H32" s="61"/>
      <c r="I32" s="62"/>
      <c r="J32" s="2"/>
      <c r="K32" s="2"/>
      <c r="L32" s="3"/>
      <c r="M32" s="159"/>
      <c r="N32" s="159"/>
      <c r="O32" s="160"/>
      <c r="P32" s="160"/>
      <c r="Q32" s="161"/>
      <c r="R32" s="161"/>
      <c r="S32" s="161"/>
      <c r="T32" s="161"/>
      <c r="U32" s="161"/>
      <c r="V32" s="161"/>
      <c r="W32" s="161"/>
    </row>
    <row r="33" spans="4:23" ht="18" customHeight="1"/>
    <row r="34" spans="4:23" ht="18" customHeight="1">
      <c r="W34" s="32" t="s">
        <v>72</v>
      </c>
    </row>
    <row r="36" spans="4:23" ht="18.95" customHeight="1">
      <c r="D36" s="13"/>
      <c r="E36" s="13"/>
    </row>
    <row r="37" spans="4:23" ht="18.95" customHeight="1"/>
    <row r="72" spans="16:17" ht="12.95" customHeight="1">
      <c r="P72">
        <v>2022</v>
      </c>
      <c r="Q72">
        <v>1</v>
      </c>
    </row>
    <row r="73" spans="16:17" ht="12.95" customHeight="1">
      <c r="P73">
        <v>2023</v>
      </c>
      <c r="Q73">
        <v>2</v>
      </c>
    </row>
    <row r="74" spans="16:17" ht="12.95" customHeight="1">
      <c r="P74">
        <v>2024</v>
      </c>
      <c r="Q74">
        <v>3</v>
      </c>
    </row>
    <row r="75" spans="16:17" ht="12.95" customHeight="1">
      <c r="P75">
        <v>2025</v>
      </c>
      <c r="Q75">
        <v>4</v>
      </c>
    </row>
    <row r="76" spans="16:17" ht="12.95" customHeight="1">
      <c r="P76">
        <v>2026</v>
      </c>
      <c r="Q76">
        <v>5</v>
      </c>
    </row>
    <row r="77" spans="16:17" ht="12.95" customHeight="1">
      <c r="P77">
        <v>2027</v>
      </c>
      <c r="Q77">
        <v>6</v>
      </c>
    </row>
    <row r="78" spans="16:17" ht="12.95" customHeight="1">
      <c r="P78">
        <v>2028</v>
      </c>
      <c r="Q78">
        <v>7</v>
      </c>
    </row>
    <row r="79" spans="16:17" ht="12.95" customHeight="1">
      <c r="P79">
        <v>2029</v>
      </c>
      <c r="Q79">
        <v>8</v>
      </c>
    </row>
    <row r="80" spans="16:17" ht="12.95" customHeight="1">
      <c r="P80">
        <v>2030</v>
      </c>
      <c r="Q80">
        <v>9</v>
      </c>
    </row>
    <row r="81" spans="17:17" ht="12.95" customHeight="1">
      <c r="Q81">
        <v>10</v>
      </c>
    </row>
    <row r="82" spans="17:17" ht="12.95" customHeight="1">
      <c r="Q82">
        <v>11</v>
      </c>
    </row>
    <row r="83" spans="17:17">
      <c r="Q83">
        <v>12</v>
      </c>
    </row>
  </sheetData>
  <mergeCells count="117">
    <mergeCell ref="AA12:AA14"/>
    <mergeCell ref="AA25:AA26"/>
    <mergeCell ref="Z7:AA8"/>
    <mergeCell ref="K8:L8"/>
    <mergeCell ref="M8:W12"/>
    <mergeCell ref="D10:I10"/>
    <mergeCell ref="J10:L10"/>
    <mergeCell ref="D11:I12"/>
    <mergeCell ref="J11:L12"/>
    <mergeCell ref="O13:P14"/>
    <mergeCell ref="Q13:W14"/>
    <mergeCell ref="G15:H15"/>
    <mergeCell ref="I15:J15"/>
    <mergeCell ref="K15:L15"/>
    <mergeCell ref="M15:N15"/>
    <mergeCell ref="O15:P15"/>
    <mergeCell ref="Q15:W15"/>
    <mergeCell ref="D13:E13"/>
    <mergeCell ref="F13:F14"/>
    <mergeCell ref="G13:H14"/>
    <mergeCell ref="I13:J14"/>
    <mergeCell ref="K13:L14"/>
    <mergeCell ref="M13:N14"/>
    <mergeCell ref="G17:H17"/>
    <mergeCell ref="D2:W2"/>
    <mergeCell ref="Q3:R3"/>
    <mergeCell ref="D5:I5"/>
    <mergeCell ref="J5:L5"/>
    <mergeCell ref="P5:W5"/>
    <mergeCell ref="D6:I9"/>
    <mergeCell ref="K6:L6"/>
    <mergeCell ref="P6:W6"/>
    <mergeCell ref="K7:L7"/>
    <mergeCell ref="M7:W7"/>
    <mergeCell ref="I17:J17"/>
    <mergeCell ref="K17:L17"/>
    <mergeCell ref="M17:N17"/>
    <mergeCell ref="O17:P17"/>
    <mergeCell ref="Q17:W17"/>
    <mergeCell ref="G16:H16"/>
    <mergeCell ref="I16:J16"/>
    <mergeCell ref="K16:L16"/>
    <mergeCell ref="M16:N16"/>
    <mergeCell ref="O16:P16"/>
    <mergeCell ref="Q16:W16"/>
    <mergeCell ref="G19:H19"/>
    <mergeCell ref="I19:J19"/>
    <mergeCell ref="K19:L19"/>
    <mergeCell ref="M19:N19"/>
    <mergeCell ref="O19:P19"/>
    <mergeCell ref="Q19:W19"/>
    <mergeCell ref="G18:H18"/>
    <mergeCell ref="I18:J18"/>
    <mergeCell ref="K18:L18"/>
    <mergeCell ref="M18:N18"/>
    <mergeCell ref="O18:P18"/>
    <mergeCell ref="Q18:W18"/>
    <mergeCell ref="G21:H21"/>
    <mergeCell ref="I21:J21"/>
    <mergeCell ref="K21:L21"/>
    <mergeCell ref="M21:N21"/>
    <mergeCell ref="O21:P21"/>
    <mergeCell ref="Q21:W21"/>
    <mergeCell ref="G20:H20"/>
    <mergeCell ref="I20:J20"/>
    <mergeCell ref="K20:L20"/>
    <mergeCell ref="M20:N20"/>
    <mergeCell ref="O20:P20"/>
    <mergeCell ref="Q20:W20"/>
    <mergeCell ref="G23:H23"/>
    <mergeCell ref="I23:J23"/>
    <mergeCell ref="K23:L23"/>
    <mergeCell ref="M23:N23"/>
    <mergeCell ref="O23:P23"/>
    <mergeCell ref="Q23:W23"/>
    <mergeCell ref="G22:H22"/>
    <mergeCell ref="I22:J22"/>
    <mergeCell ref="K22:L22"/>
    <mergeCell ref="M22:N22"/>
    <mergeCell ref="O22:P22"/>
    <mergeCell ref="Q22:W22"/>
    <mergeCell ref="G25:H25"/>
    <mergeCell ref="I25:J25"/>
    <mergeCell ref="K25:L25"/>
    <mergeCell ref="M25:N25"/>
    <mergeCell ref="O25:P25"/>
    <mergeCell ref="Q25:W25"/>
    <mergeCell ref="G24:H24"/>
    <mergeCell ref="I24:J24"/>
    <mergeCell ref="K24:L24"/>
    <mergeCell ref="M24:N24"/>
    <mergeCell ref="O24:P24"/>
    <mergeCell ref="Q24:W24"/>
    <mergeCell ref="M29:N30"/>
    <mergeCell ref="O29:P30"/>
    <mergeCell ref="Q29:W30"/>
    <mergeCell ref="M31:N32"/>
    <mergeCell ref="O31:P32"/>
    <mergeCell ref="Q31:W32"/>
    <mergeCell ref="G28:H28"/>
    <mergeCell ref="I28:J28"/>
    <mergeCell ref="K28:L28"/>
    <mergeCell ref="M28:N28"/>
    <mergeCell ref="O28:P28"/>
    <mergeCell ref="Q28:W28"/>
    <mergeCell ref="G27:H27"/>
    <mergeCell ref="I27:J27"/>
    <mergeCell ref="K27:L27"/>
    <mergeCell ref="M27:N27"/>
    <mergeCell ref="O27:P27"/>
    <mergeCell ref="Q27:W27"/>
    <mergeCell ref="G26:H26"/>
    <mergeCell ref="I26:J26"/>
    <mergeCell ref="K26:L26"/>
    <mergeCell ref="M26:N26"/>
    <mergeCell ref="O26:P26"/>
    <mergeCell ref="Q26:W26"/>
  </mergeCells>
  <phoneticPr fontId="2"/>
  <conditionalFormatting sqref="M14:N32 M35:N35">
    <cfRule type="cellIs" dxfId="13" priority="6" operator="equal">
      <formula>C14</formula>
    </cfRule>
  </conditionalFormatting>
  <conditionalFormatting sqref="D35">
    <cfRule type="cellIs" dxfId="12" priority="5" operator="equal">
      <formula>A35</formula>
    </cfRule>
  </conditionalFormatting>
  <conditionalFormatting sqref="E15:E27 E29 E35 E31:E32">
    <cfRule type="expression" dxfId="11" priority="4">
      <formula>NOT($C15="*")</formula>
    </cfRule>
  </conditionalFormatting>
  <conditionalFormatting sqref="D29 D31:D32">
    <cfRule type="cellIs" dxfId="10" priority="3" operator="equal">
      <formula>A29</formula>
    </cfRule>
  </conditionalFormatting>
  <conditionalFormatting sqref="D30">
    <cfRule type="cellIs" dxfId="9" priority="2" operator="equal">
      <formula>A30</formula>
    </cfRule>
  </conditionalFormatting>
  <conditionalFormatting sqref="E30">
    <cfRule type="expression" dxfId="8" priority="1">
      <formula>NOT($C30="*")</formula>
    </cfRule>
  </conditionalFormatting>
  <dataValidations count="2">
    <dataValidation type="list" allowBlank="1" showInputMessage="1" showErrorMessage="1" sqref="Q3:R3" xr:uid="{BA2B3A57-AEA8-432B-8912-3052FBD8E247}">
      <formula1>$P$72:$P$80</formula1>
    </dataValidation>
    <dataValidation type="list" allowBlank="1" showInputMessage="1" showErrorMessage="1" sqref="T3" xr:uid="{718C16A1-9A6E-4466-A39F-B8E8D58A0152}">
      <formula1>$Q$72:$Q$83</formula1>
    </dataValidation>
  </dataValidations>
  <printOptions horizontalCentered="1"/>
  <pageMargins left="3.937007874015748E-2" right="0" top="0.23622047244094491" bottom="0" header="0.19685039370078741" footer="0.19685039370078741"/>
  <pageSetup paperSize="9" scale="45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6BE35-05DD-40C2-9F20-9F1A09734B10}">
  <sheetPr>
    <pageSetUpPr fitToPage="1"/>
  </sheetPr>
  <dimension ref="A1:AF83"/>
  <sheetViews>
    <sheetView showGridLines="0" view="pageBreakPreview" topLeftCell="B1" zoomScale="90" zoomScaleNormal="80" zoomScaleSheetLayoutView="90" workbookViewId="0">
      <selection activeCell="I38" sqref="I38"/>
    </sheetView>
  </sheetViews>
  <sheetFormatPr defaultRowHeight="13.5"/>
  <cols>
    <col min="1" max="3" width="1.375" customWidth="1"/>
    <col min="4" max="5" width="10" customWidth="1"/>
    <col min="6" max="6" width="12.75" customWidth="1"/>
    <col min="7" max="16" width="17.125" customWidth="1"/>
    <col min="17" max="23" width="4.125" customWidth="1"/>
    <col min="24" max="24" width="3.25" customWidth="1"/>
    <col min="25" max="25" width="5.5" customWidth="1"/>
    <col min="26" max="26" width="16" customWidth="1"/>
    <col min="27" max="27" width="59.875" customWidth="1"/>
  </cols>
  <sheetData>
    <row r="1" spans="1:27">
      <c r="D1" s="15" t="s">
        <v>0</v>
      </c>
      <c r="E1" s="15"/>
      <c r="F1" s="15"/>
    </row>
    <row r="2" spans="1:27" ht="22.5" customHeight="1">
      <c r="D2" s="248" t="s">
        <v>18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</row>
    <row r="3" spans="1:27" ht="18.75">
      <c r="D3" s="72" t="s">
        <v>13</v>
      </c>
      <c r="Q3" s="249">
        <v>2023</v>
      </c>
      <c r="R3" s="249"/>
      <c r="S3" s="8" t="s">
        <v>14</v>
      </c>
      <c r="T3" s="33">
        <v>5</v>
      </c>
      <c r="U3" s="8" t="s">
        <v>15</v>
      </c>
      <c r="V3" s="8" t="s">
        <v>17</v>
      </c>
      <c r="W3" s="38" t="s">
        <v>16</v>
      </c>
    </row>
    <row r="4" spans="1:27" ht="18.75" customHeight="1" thickBot="1">
      <c r="D4" s="71" t="s">
        <v>77</v>
      </c>
      <c r="E4" s="7"/>
      <c r="F4" s="7"/>
      <c r="G4" s="7"/>
      <c r="H4" s="6"/>
      <c r="I4" s="6"/>
      <c r="J4" s="6"/>
      <c r="K4" s="6"/>
      <c r="L4" s="6"/>
      <c r="M4" s="16"/>
      <c r="N4" s="16"/>
      <c r="Q4" s="6"/>
      <c r="R4" s="6"/>
      <c r="S4" s="6"/>
      <c r="T4" s="6"/>
      <c r="U4" s="6"/>
      <c r="V4" s="6"/>
      <c r="W4" s="6"/>
    </row>
    <row r="5" spans="1:27" ht="24.75" customHeight="1" thickBot="1">
      <c r="D5" s="182" t="s">
        <v>6</v>
      </c>
      <c r="E5" s="183"/>
      <c r="F5" s="183"/>
      <c r="G5" s="183"/>
      <c r="H5" s="183"/>
      <c r="I5" s="184"/>
      <c r="J5" s="182" t="s">
        <v>5</v>
      </c>
      <c r="K5" s="185"/>
      <c r="L5" s="186"/>
      <c r="M5" s="17"/>
      <c r="N5" s="17"/>
      <c r="O5" s="45" t="s">
        <v>19</v>
      </c>
      <c r="P5" s="99" t="s">
        <v>66</v>
      </c>
      <c r="Q5" s="100"/>
      <c r="R5" s="100"/>
      <c r="S5" s="100"/>
      <c r="T5" s="100"/>
      <c r="U5" s="100"/>
      <c r="V5" s="100"/>
      <c r="W5" s="101"/>
      <c r="Z5" s="49" t="s">
        <v>75</v>
      </c>
    </row>
    <row r="6" spans="1:27" ht="24.75" customHeight="1" thickBot="1">
      <c r="D6" s="187" t="s">
        <v>20</v>
      </c>
      <c r="E6" s="188"/>
      <c r="F6" s="188"/>
      <c r="G6" s="188"/>
      <c r="H6" s="188"/>
      <c r="I6" s="189"/>
      <c r="J6" s="5" t="s">
        <v>8</v>
      </c>
      <c r="K6" s="197">
        <f>IF(K7="","",K7*1.1)</f>
        <v>5500000</v>
      </c>
      <c r="L6" s="198"/>
      <c r="M6" s="17"/>
      <c r="N6" s="17"/>
      <c r="O6" s="46" t="s">
        <v>61</v>
      </c>
      <c r="P6" s="99" t="s">
        <v>74</v>
      </c>
      <c r="Q6" s="100"/>
      <c r="R6" s="100"/>
      <c r="S6" s="100"/>
      <c r="T6" s="100"/>
      <c r="U6" s="100"/>
      <c r="V6" s="100"/>
      <c r="W6" s="101"/>
    </row>
    <row r="7" spans="1:27" ht="24.95" customHeight="1" thickBot="1">
      <c r="D7" s="190"/>
      <c r="E7" s="191"/>
      <c r="F7" s="192"/>
      <c r="G7" s="192"/>
      <c r="H7" s="192"/>
      <c r="I7" s="193"/>
      <c r="J7" s="14" t="s">
        <v>10</v>
      </c>
      <c r="K7" s="199">
        <v>5000000</v>
      </c>
      <c r="L7" s="200"/>
      <c r="M7" s="201" t="s">
        <v>1</v>
      </c>
      <c r="N7" s="201"/>
      <c r="O7" s="201"/>
      <c r="P7" s="201"/>
      <c r="Q7" s="201"/>
      <c r="R7" s="201"/>
      <c r="S7" s="201"/>
      <c r="T7" s="202"/>
      <c r="U7" s="202"/>
      <c r="V7" s="202"/>
      <c r="W7" s="203"/>
      <c r="Z7" s="102" t="s">
        <v>21</v>
      </c>
      <c r="AA7" s="102"/>
    </row>
    <row r="8" spans="1:27" ht="22.5" customHeight="1">
      <c r="D8" s="190"/>
      <c r="E8" s="191"/>
      <c r="F8" s="192"/>
      <c r="G8" s="192"/>
      <c r="H8" s="192"/>
      <c r="I8" s="193"/>
      <c r="J8" s="14" t="s">
        <v>9</v>
      </c>
      <c r="K8" s="204">
        <f>IF(K7="","",K7*0.1)</f>
        <v>500000</v>
      </c>
      <c r="L8" s="205"/>
      <c r="M8" s="235" t="s">
        <v>80</v>
      </c>
      <c r="N8" s="236"/>
      <c r="O8" s="236"/>
      <c r="P8" s="236"/>
      <c r="Q8" s="236"/>
      <c r="R8" s="236"/>
      <c r="S8" s="236"/>
      <c r="T8" s="236"/>
      <c r="U8" s="236"/>
      <c r="V8" s="236"/>
      <c r="W8" s="237"/>
      <c r="Z8" s="102"/>
      <c r="AA8" s="102"/>
    </row>
    <row r="9" spans="1:27" ht="22.5" customHeight="1" thickBot="1">
      <c r="D9" s="194"/>
      <c r="E9" s="195"/>
      <c r="F9" s="195"/>
      <c r="G9" s="195"/>
      <c r="H9" s="195"/>
      <c r="I9" s="196"/>
      <c r="J9" s="34" t="s">
        <v>60</v>
      </c>
      <c r="K9" s="35">
        <v>20</v>
      </c>
      <c r="L9" s="36">
        <f>IF(K9="","",K7/K9)</f>
        <v>250000</v>
      </c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9"/>
    </row>
    <row r="10" spans="1:27" ht="21" customHeight="1" thickBot="1">
      <c r="D10" s="114" t="s">
        <v>22</v>
      </c>
      <c r="E10" s="206"/>
      <c r="F10" s="206"/>
      <c r="G10" s="206"/>
      <c r="H10" s="206"/>
      <c r="I10" s="207"/>
      <c r="J10" s="114" t="s">
        <v>3</v>
      </c>
      <c r="K10" s="206"/>
      <c r="L10" s="206"/>
      <c r="M10" s="240"/>
      <c r="N10" s="238"/>
      <c r="O10" s="238"/>
      <c r="P10" s="238"/>
      <c r="Q10" s="238"/>
      <c r="R10" s="238"/>
      <c r="S10" s="238"/>
      <c r="T10" s="238"/>
      <c r="U10" s="238"/>
      <c r="V10" s="238"/>
      <c r="W10" s="239"/>
      <c r="Z10" s="18"/>
      <c r="AA10" s="19"/>
    </row>
    <row r="11" spans="1:27" ht="22.5" customHeight="1">
      <c r="D11" s="208" t="s">
        <v>23</v>
      </c>
      <c r="E11" s="209"/>
      <c r="F11" s="209"/>
      <c r="G11" s="209"/>
      <c r="H11" s="209"/>
      <c r="I11" s="210"/>
      <c r="J11" s="244">
        <f>Q31</f>
        <v>522500</v>
      </c>
      <c r="K11" s="245"/>
      <c r="L11" s="245"/>
      <c r="M11" s="240"/>
      <c r="N11" s="238"/>
      <c r="O11" s="238"/>
      <c r="P11" s="238"/>
      <c r="Q11" s="238"/>
      <c r="R11" s="238"/>
      <c r="S11" s="238"/>
      <c r="T11" s="238"/>
      <c r="U11" s="238"/>
      <c r="V11" s="238"/>
      <c r="W11" s="239"/>
      <c r="Z11" s="54" t="s">
        <v>28</v>
      </c>
      <c r="AA11" s="55"/>
    </row>
    <row r="12" spans="1:27" ht="22.5" customHeight="1" thickBot="1">
      <c r="D12" s="211"/>
      <c r="E12" s="212"/>
      <c r="F12" s="212"/>
      <c r="G12" s="212"/>
      <c r="H12" s="212"/>
      <c r="I12" s="213"/>
      <c r="J12" s="246"/>
      <c r="K12" s="247"/>
      <c r="L12" s="247"/>
      <c r="M12" s="241"/>
      <c r="N12" s="242"/>
      <c r="O12" s="242"/>
      <c r="P12" s="242"/>
      <c r="Q12" s="242"/>
      <c r="R12" s="242"/>
      <c r="S12" s="242"/>
      <c r="T12" s="242"/>
      <c r="U12" s="242"/>
      <c r="V12" s="242"/>
      <c r="W12" s="243"/>
      <c r="Z12" s="20"/>
      <c r="AA12" s="130" t="s">
        <v>67</v>
      </c>
    </row>
    <row r="13" spans="1:27" ht="23.1" customHeight="1">
      <c r="D13" s="217" t="s">
        <v>64</v>
      </c>
      <c r="E13" s="218"/>
      <c r="F13" s="219" t="s">
        <v>24</v>
      </c>
      <c r="G13" s="144" t="s">
        <v>25</v>
      </c>
      <c r="H13" s="221"/>
      <c r="I13" s="144" t="s">
        <v>26</v>
      </c>
      <c r="J13" s="221"/>
      <c r="K13" s="144" t="s">
        <v>27</v>
      </c>
      <c r="L13" s="221"/>
      <c r="M13" s="144" t="s">
        <v>73</v>
      </c>
      <c r="N13" s="145"/>
      <c r="O13" s="90" t="s">
        <v>7</v>
      </c>
      <c r="P13" s="145"/>
      <c r="Q13" s="89" t="s">
        <v>11</v>
      </c>
      <c r="R13" s="89"/>
      <c r="S13" s="89"/>
      <c r="T13" s="89"/>
      <c r="U13" s="89"/>
      <c r="V13" s="90"/>
      <c r="W13" s="91"/>
      <c r="Z13" s="53"/>
      <c r="AA13" s="130"/>
    </row>
    <row r="14" spans="1:27" ht="23.1" customHeight="1" thickBot="1">
      <c r="D14" s="14" t="s">
        <v>14</v>
      </c>
      <c r="E14" s="42" t="s">
        <v>63</v>
      </c>
      <c r="F14" s="220"/>
      <c r="G14" s="146"/>
      <c r="H14" s="222"/>
      <c r="I14" s="146"/>
      <c r="J14" s="222"/>
      <c r="K14" s="146"/>
      <c r="L14" s="222"/>
      <c r="M14" s="146"/>
      <c r="N14" s="147"/>
      <c r="O14" s="146"/>
      <c r="P14" s="147"/>
      <c r="Q14" s="92"/>
      <c r="R14" s="92"/>
      <c r="S14" s="92"/>
      <c r="T14" s="92"/>
      <c r="U14" s="92"/>
      <c r="V14" s="93"/>
      <c r="W14" s="94"/>
      <c r="Z14" s="56"/>
      <c r="AA14" s="131"/>
    </row>
    <row r="15" spans="1:27" ht="61.5" customHeight="1">
      <c r="A15">
        <f>+IF(SUM(D15)=SUM(Q$3),D15,"*")</f>
        <v>2023</v>
      </c>
      <c r="B15" t="str">
        <f>+IF(SUM(E15)=SUM(T$3),E15,"*")</f>
        <v>*</v>
      </c>
      <c r="C15" t="str">
        <f>IF(COUNTIF(A15:B15,"*")=0,M15,"*")</f>
        <v>*</v>
      </c>
      <c r="D15" s="44">
        <v>2023</v>
      </c>
      <c r="E15" s="41">
        <v>1</v>
      </c>
      <c r="F15" s="11">
        <v>0.05</v>
      </c>
      <c r="G15" s="167">
        <f>IF(F15="","",F15*$K$7)</f>
        <v>250000</v>
      </c>
      <c r="H15" s="168"/>
      <c r="I15" s="140">
        <f>IF(G15="","",G15*0.95)</f>
        <v>237500</v>
      </c>
      <c r="J15" s="169"/>
      <c r="K15" s="140"/>
      <c r="L15" s="169"/>
      <c r="M15" s="138">
        <f t="shared" ref="M15:M28" si="0">IF(I15="","",I15-K15)</f>
        <v>237500</v>
      </c>
      <c r="N15" s="139"/>
      <c r="O15" s="140">
        <f>IF(M15="","",$K$7-M15)</f>
        <v>4762500</v>
      </c>
      <c r="P15" s="141"/>
      <c r="Q15" s="148"/>
      <c r="R15" s="148"/>
      <c r="S15" s="148"/>
      <c r="T15" s="148"/>
      <c r="U15" s="148"/>
      <c r="V15" s="149"/>
      <c r="W15" s="150"/>
      <c r="Y15" s="38" t="s">
        <v>29</v>
      </c>
      <c r="Z15" s="21" t="s">
        <v>30</v>
      </c>
      <c r="AA15" s="22" t="s">
        <v>31</v>
      </c>
    </row>
    <row r="16" spans="1:27" ht="61.5" customHeight="1">
      <c r="A16">
        <f t="shared" ref="A16:A26" si="1">+IF(SUM(D16)=SUM(Q$3),D16,"*")</f>
        <v>2023</v>
      </c>
      <c r="B16" t="str">
        <f t="shared" ref="B16:B32" si="2">+IF(SUM(E16)=SUM(T$3),E16,"*")</f>
        <v>*</v>
      </c>
      <c r="C16" t="str">
        <f t="shared" ref="C16:C26" si="3">IF(COUNTIF(A16:B16,"*")=0,M16,"*")</f>
        <v>*</v>
      </c>
      <c r="D16" s="44">
        <v>2023</v>
      </c>
      <c r="E16" s="40">
        <v>2</v>
      </c>
      <c r="F16" s="11">
        <v>0.15</v>
      </c>
      <c r="G16" s="167">
        <f t="shared" ref="G16:G28" si="4">IF(F16="","",F16*$K$7)</f>
        <v>750000</v>
      </c>
      <c r="H16" s="168"/>
      <c r="I16" s="140">
        <f t="shared" ref="I16:I21" si="5">IF(G16="","",G16*0.95)</f>
        <v>712500</v>
      </c>
      <c r="J16" s="169"/>
      <c r="K16" s="140">
        <f>IF(F16="","",SUM($M$15:N15))</f>
        <v>237500</v>
      </c>
      <c r="L16" s="169"/>
      <c r="M16" s="157">
        <f t="shared" si="0"/>
        <v>475000</v>
      </c>
      <c r="N16" s="158"/>
      <c r="O16" s="140">
        <f t="shared" ref="O16:O28" si="6">IF(M16="","",O15-M16)</f>
        <v>4287500</v>
      </c>
      <c r="P16" s="141"/>
      <c r="Q16" s="151"/>
      <c r="R16" s="152"/>
      <c r="S16" s="152"/>
      <c r="T16" s="152"/>
      <c r="U16" s="152"/>
      <c r="V16" s="152"/>
      <c r="W16" s="153"/>
      <c r="Y16" s="38" t="s">
        <v>32</v>
      </c>
      <c r="Z16" s="21" t="s">
        <v>33</v>
      </c>
      <c r="AA16" s="22" t="s">
        <v>34</v>
      </c>
    </row>
    <row r="17" spans="1:32" ht="61.5" customHeight="1">
      <c r="A17">
        <f t="shared" si="1"/>
        <v>2023</v>
      </c>
      <c r="B17" t="str">
        <f t="shared" si="2"/>
        <v>*</v>
      </c>
      <c r="C17" t="str">
        <f t="shared" si="3"/>
        <v>*</v>
      </c>
      <c r="D17" s="44">
        <v>2023</v>
      </c>
      <c r="E17" s="41">
        <v>3</v>
      </c>
      <c r="F17" s="11">
        <v>0.25</v>
      </c>
      <c r="G17" s="167">
        <f t="shared" si="4"/>
        <v>1250000</v>
      </c>
      <c r="H17" s="168"/>
      <c r="I17" s="140">
        <f>IF(G17="","",G17*0.95)</f>
        <v>1187500</v>
      </c>
      <c r="J17" s="169"/>
      <c r="K17" s="140">
        <f>IF(F17="","",SUM($M$15:N16))</f>
        <v>712500</v>
      </c>
      <c r="L17" s="169"/>
      <c r="M17" s="138">
        <f t="shared" si="0"/>
        <v>475000</v>
      </c>
      <c r="N17" s="139"/>
      <c r="O17" s="140">
        <f t="shared" si="6"/>
        <v>3812500</v>
      </c>
      <c r="P17" s="141"/>
      <c r="Q17" s="151"/>
      <c r="R17" s="152"/>
      <c r="S17" s="152"/>
      <c r="T17" s="152"/>
      <c r="U17" s="152"/>
      <c r="V17" s="152"/>
      <c r="W17" s="153"/>
      <c r="Y17" s="38" t="s">
        <v>35</v>
      </c>
      <c r="Z17" s="21" t="s">
        <v>36</v>
      </c>
      <c r="AA17" s="22" t="s">
        <v>68</v>
      </c>
      <c r="AB17" s="23"/>
      <c r="AC17" s="23"/>
      <c r="AD17" s="23"/>
      <c r="AE17" s="23"/>
    </row>
    <row r="18" spans="1:32" ht="61.5" customHeight="1">
      <c r="A18">
        <f t="shared" si="1"/>
        <v>2023</v>
      </c>
      <c r="B18" t="str">
        <f t="shared" si="2"/>
        <v>*</v>
      </c>
      <c r="C18" t="str">
        <f t="shared" si="3"/>
        <v>*</v>
      </c>
      <c r="D18" s="44">
        <v>2023</v>
      </c>
      <c r="E18" s="41">
        <v>4</v>
      </c>
      <c r="F18" s="11">
        <v>0.35</v>
      </c>
      <c r="G18" s="167">
        <f t="shared" si="4"/>
        <v>1750000</v>
      </c>
      <c r="H18" s="168"/>
      <c r="I18" s="140">
        <f t="shared" si="5"/>
        <v>1662500</v>
      </c>
      <c r="J18" s="169"/>
      <c r="K18" s="140">
        <f>IF(F18="","",SUM($M$15:N17))</f>
        <v>1187500</v>
      </c>
      <c r="L18" s="169"/>
      <c r="M18" s="138">
        <f t="shared" si="0"/>
        <v>475000</v>
      </c>
      <c r="N18" s="139"/>
      <c r="O18" s="140">
        <f t="shared" si="6"/>
        <v>3337500</v>
      </c>
      <c r="P18" s="141"/>
      <c r="Q18" s="151"/>
      <c r="R18" s="152"/>
      <c r="S18" s="152"/>
      <c r="T18" s="152"/>
      <c r="U18" s="152"/>
      <c r="V18" s="152"/>
      <c r="W18" s="153"/>
      <c r="Y18" s="38" t="s">
        <v>37</v>
      </c>
      <c r="Z18" s="24" t="s">
        <v>38</v>
      </c>
      <c r="AA18" s="22" t="s">
        <v>39</v>
      </c>
      <c r="AB18" s="23"/>
      <c r="AC18" s="23"/>
      <c r="AD18" s="23"/>
      <c r="AE18" s="23"/>
    </row>
    <row r="19" spans="1:32" ht="61.5" customHeight="1">
      <c r="A19">
        <f t="shared" si="1"/>
        <v>2023</v>
      </c>
      <c r="B19">
        <f t="shared" si="2"/>
        <v>5</v>
      </c>
      <c r="C19">
        <f t="shared" si="3"/>
        <v>475000</v>
      </c>
      <c r="D19" s="44">
        <v>2023</v>
      </c>
      <c r="E19" s="41">
        <v>5</v>
      </c>
      <c r="F19" s="11">
        <v>0.45</v>
      </c>
      <c r="G19" s="167">
        <f t="shared" si="4"/>
        <v>2250000</v>
      </c>
      <c r="H19" s="168"/>
      <c r="I19" s="140">
        <f t="shared" si="5"/>
        <v>2137500</v>
      </c>
      <c r="J19" s="169"/>
      <c r="K19" s="140">
        <f>IF(F19="","",SUM($M$15:N18))</f>
        <v>1662500</v>
      </c>
      <c r="L19" s="169"/>
      <c r="M19" s="138">
        <f t="shared" si="0"/>
        <v>475000</v>
      </c>
      <c r="N19" s="139"/>
      <c r="O19" s="140">
        <f t="shared" si="6"/>
        <v>2862500</v>
      </c>
      <c r="P19" s="141"/>
      <c r="Q19" s="151"/>
      <c r="R19" s="152"/>
      <c r="S19" s="152"/>
      <c r="T19" s="152"/>
      <c r="U19" s="152"/>
      <c r="V19" s="152"/>
      <c r="W19" s="153"/>
      <c r="Y19" s="38" t="s">
        <v>40</v>
      </c>
      <c r="Z19" s="25" t="s">
        <v>41</v>
      </c>
      <c r="AA19" s="26" t="s">
        <v>42</v>
      </c>
      <c r="AB19" s="27"/>
      <c r="AC19" s="27"/>
      <c r="AD19" s="27"/>
      <c r="AE19" s="23"/>
      <c r="AF19" s="23"/>
    </row>
    <row r="20" spans="1:32" ht="61.5" customHeight="1">
      <c r="A20">
        <f t="shared" si="1"/>
        <v>2023</v>
      </c>
      <c r="B20" t="str">
        <f t="shared" si="2"/>
        <v>*</v>
      </c>
      <c r="C20" t="str">
        <f t="shared" si="3"/>
        <v>*</v>
      </c>
      <c r="D20" s="44">
        <v>2023</v>
      </c>
      <c r="E20" s="41">
        <v>6</v>
      </c>
      <c r="F20" s="11">
        <v>0.55000000000000004</v>
      </c>
      <c r="G20" s="167">
        <f t="shared" si="4"/>
        <v>2750000</v>
      </c>
      <c r="H20" s="168"/>
      <c r="I20" s="140">
        <f t="shared" si="5"/>
        <v>2612500</v>
      </c>
      <c r="J20" s="169"/>
      <c r="K20" s="140">
        <f>IF(F20="","",SUM($M$15:N19))</f>
        <v>2137500</v>
      </c>
      <c r="L20" s="169"/>
      <c r="M20" s="138">
        <f t="shared" si="0"/>
        <v>475000</v>
      </c>
      <c r="N20" s="139"/>
      <c r="O20" s="140">
        <f t="shared" si="6"/>
        <v>2387500</v>
      </c>
      <c r="P20" s="141"/>
      <c r="Q20" s="148"/>
      <c r="R20" s="148"/>
      <c r="S20" s="148"/>
      <c r="T20" s="148"/>
      <c r="U20" s="148"/>
      <c r="V20" s="149"/>
      <c r="W20" s="150"/>
      <c r="Y20" s="38" t="s">
        <v>43</v>
      </c>
      <c r="Z20" s="25" t="s">
        <v>44</v>
      </c>
      <c r="AA20" s="37" t="s">
        <v>45</v>
      </c>
      <c r="AB20" s="27"/>
      <c r="AC20" s="27"/>
      <c r="AD20" s="27"/>
      <c r="AE20" s="23"/>
      <c r="AF20" s="23"/>
    </row>
    <row r="21" spans="1:32" ht="61.5" customHeight="1">
      <c r="A21">
        <f t="shared" si="1"/>
        <v>2023</v>
      </c>
      <c r="B21" t="str">
        <f t="shared" si="2"/>
        <v>*</v>
      </c>
      <c r="C21" t="str">
        <f t="shared" si="3"/>
        <v>*</v>
      </c>
      <c r="D21" s="44">
        <v>2023</v>
      </c>
      <c r="E21" s="41">
        <v>7</v>
      </c>
      <c r="F21" s="11">
        <v>0.65</v>
      </c>
      <c r="G21" s="167">
        <f t="shared" si="4"/>
        <v>3250000</v>
      </c>
      <c r="H21" s="168"/>
      <c r="I21" s="140">
        <f t="shared" si="5"/>
        <v>3087500</v>
      </c>
      <c r="J21" s="169"/>
      <c r="K21" s="140">
        <f>IF(F21="","",SUM($M$15:N20))</f>
        <v>2612500</v>
      </c>
      <c r="L21" s="169"/>
      <c r="M21" s="138">
        <f t="shared" si="0"/>
        <v>475000</v>
      </c>
      <c r="N21" s="139"/>
      <c r="O21" s="140">
        <f t="shared" si="6"/>
        <v>1912500</v>
      </c>
      <c r="P21" s="141"/>
      <c r="Q21" s="148"/>
      <c r="R21" s="148"/>
      <c r="S21" s="148"/>
      <c r="T21" s="148"/>
      <c r="U21" s="148"/>
      <c r="V21" s="149"/>
      <c r="W21" s="150"/>
      <c r="Y21" s="38" t="s">
        <v>46</v>
      </c>
      <c r="Z21" s="28" t="s">
        <v>47</v>
      </c>
      <c r="AA21" s="37" t="s">
        <v>48</v>
      </c>
      <c r="AB21" s="27"/>
      <c r="AC21" s="27"/>
      <c r="AD21" s="27"/>
      <c r="AE21" s="23"/>
      <c r="AF21" s="23"/>
    </row>
    <row r="22" spans="1:32" ht="61.5" customHeight="1">
      <c r="A22">
        <f t="shared" si="1"/>
        <v>2023</v>
      </c>
      <c r="B22" t="str">
        <f t="shared" si="2"/>
        <v>*</v>
      </c>
      <c r="C22" t="str">
        <f t="shared" si="3"/>
        <v>*</v>
      </c>
      <c r="D22" s="44">
        <v>2023</v>
      </c>
      <c r="E22" s="41">
        <v>8</v>
      </c>
      <c r="F22" s="11">
        <v>0.75</v>
      </c>
      <c r="G22" s="167">
        <f t="shared" si="4"/>
        <v>3750000</v>
      </c>
      <c r="H22" s="168"/>
      <c r="I22" s="140">
        <f>IF(G22="","",G22*0.95)</f>
        <v>3562500</v>
      </c>
      <c r="J22" s="169"/>
      <c r="K22" s="140">
        <f>IF(F22="","",SUM($M$15:N21))</f>
        <v>3087500</v>
      </c>
      <c r="L22" s="169"/>
      <c r="M22" s="138">
        <f t="shared" si="0"/>
        <v>475000</v>
      </c>
      <c r="N22" s="139"/>
      <c r="O22" s="140">
        <f t="shared" si="6"/>
        <v>1437500</v>
      </c>
      <c r="P22" s="141"/>
      <c r="Q22" s="148"/>
      <c r="R22" s="148"/>
      <c r="S22" s="148"/>
      <c r="T22" s="148"/>
      <c r="U22" s="148"/>
      <c r="V22" s="149"/>
      <c r="W22" s="150"/>
      <c r="Y22" s="38" t="s">
        <v>49</v>
      </c>
      <c r="Z22" s="28" t="s">
        <v>50</v>
      </c>
      <c r="AA22" s="37" t="s">
        <v>51</v>
      </c>
      <c r="AB22" s="27"/>
      <c r="AC22" s="27"/>
      <c r="AD22" s="27"/>
      <c r="AE22" s="23"/>
      <c r="AF22" s="23"/>
    </row>
    <row r="23" spans="1:32" ht="61.5" customHeight="1">
      <c r="A23">
        <f t="shared" si="1"/>
        <v>2023</v>
      </c>
      <c r="B23" t="str">
        <f t="shared" si="2"/>
        <v>*</v>
      </c>
      <c r="C23" t="str">
        <f t="shared" si="3"/>
        <v>*</v>
      </c>
      <c r="D23" s="44">
        <v>2023</v>
      </c>
      <c r="E23" s="41">
        <v>9</v>
      </c>
      <c r="F23" s="11">
        <v>0.85</v>
      </c>
      <c r="G23" s="167">
        <f>IF(F23="","",F23*$K$7)</f>
        <v>4250000</v>
      </c>
      <c r="H23" s="168"/>
      <c r="I23" s="140">
        <f t="shared" ref="I23:I25" si="7">IF(G23="","",G23*0.95)</f>
        <v>4037500</v>
      </c>
      <c r="J23" s="169"/>
      <c r="K23" s="140">
        <f>IF(F23="","",SUM($M$15:N22))</f>
        <v>3562500</v>
      </c>
      <c r="L23" s="169"/>
      <c r="M23" s="138">
        <f t="shared" si="0"/>
        <v>475000</v>
      </c>
      <c r="N23" s="139"/>
      <c r="O23" s="140">
        <f t="shared" si="6"/>
        <v>962500</v>
      </c>
      <c r="P23" s="141"/>
      <c r="Q23" s="148"/>
      <c r="R23" s="148"/>
      <c r="S23" s="148"/>
      <c r="T23" s="148"/>
      <c r="U23" s="148"/>
      <c r="V23" s="149"/>
      <c r="W23" s="150"/>
      <c r="Y23" s="38" t="s">
        <v>52</v>
      </c>
      <c r="Z23" s="29" t="s">
        <v>53</v>
      </c>
      <c r="AA23" s="37" t="s">
        <v>54</v>
      </c>
      <c r="AB23" s="27"/>
      <c r="AC23" s="27"/>
      <c r="AD23" s="27"/>
      <c r="AE23" s="23"/>
      <c r="AF23" s="23"/>
    </row>
    <row r="24" spans="1:32" ht="61.5" customHeight="1">
      <c r="A24">
        <f t="shared" si="1"/>
        <v>2023</v>
      </c>
      <c r="B24" t="str">
        <f t="shared" si="2"/>
        <v>*</v>
      </c>
      <c r="C24" t="str">
        <f t="shared" si="3"/>
        <v>*</v>
      </c>
      <c r="D24" s="44">
        <v>2023</v>
      </c>
      <c r="E24" s="41">
        <v>10</v>
      </c>
      <c r="F24" s="11">
        <v>0.9</v>
      </c>
      <c r="G24" s="167">
        <f t="shared" si="4"/>
        <v>4500000</v>
      </c>
      <c r="H24" s="168"/>
      <c r="I24" s="140">
        <f>IF(G24="","",G24*0.95)</f>
        <v>4275000</v>
      </c>
      <c r="J24" s="169"/>
      <c r="K24" s="140">
        <f>IF(F24="","",SUM($M$15:N23))</f>
        <v>4037500</v>
      </c>
      <c r="L24" s="169"/>
      <c r="M24" s="138">
        <f t="shared" si="0"/>
        <v>237500</v>
      </c>
      <c r="N24" s="139"/>
      <c r="O24" s="140">
        <f t="shared" si="6"/>
        <v>725000</v>
      </c>
      <c r="P24" s="141"/>
      <c r="Q24" s="148"/>
      <c r="R24" s="148"/>
      <c r="S24" s="148"/>
      <c r="T24" s="148"/>
      <c r="U24" s="148"/>
      <c r="V24" s="149"/>
      <c r="W24" s="150"/>
      <c r="Y24" s="38" t="s">
        <v>55</v>
      </c>
      <c r="Z24" s="29" t="s">
        <v>71</v>
      </c>
      <c r="AA24" s="48" t="s">
        <v>70</v>
      </c>
      <c r="AB24" s="30"/>
      <c r="AC24" s="30"/>
      <c r="AD24" s="30"/>
      <c r="AE24" s="31"/>
      <c r="AF24" s="23"/>
    </row>
    <row r="25" spans="1:32" ht="61.5" customHeight="1">
      <c r="A25">
        <f t="shared" si="1"/>
        <v>2023</v>
      </c>
      <c r="B25" t="str">
        <f t="shared" si="2"/>
        <v>*</v>
      </c>
      <c r="C25" t="str">
        <f t="shared" si="3"/>
        <v>*</v>
      </c>
      <c r="D25" s="44">
        <v>2023</v>
      </c>
      <c r="E25" s="41">
        <v>11</v>
      </c>
      <c r="F25" s="11">
        <v>0.95</v>
      </c>
      <c r="G25" s="167">
        <f t="shared" si="4"/>
        <v>4750000</v>
      </c>
      <c r="H25" s="168"/>
      <c r="I25" s="140">
        <f t="shared" si="7"/>
        <v>4512500</v>
      </c>
      <c r="J25" s="169"/>
      <c r="K25" s="140">
        <f>IF(F25="","",SUM($M$15:N24))</f>
        <v>4275000</v>
      </c>
      <c r="L25" s="169"/>
      <c r="M25" s="138">
        <f t="shared" si="0"/>
        <v>237500</v>
      </c>
      <c r="N25" s="139"/>
      <c r="O25" s="140">
        <f t="shared" si="6"/>
        <v>487500</v>
      </c>
      <c r="P25" s="141"/>
      <c r="Q25" s="148"/>
      <c r="R25" s="148"/>
      <c r="S25" s="148"/>
      <c r="T25" s="148"/>
      <c r="U25" s="148"/>
      <c r="V25" s="149"/>
      <c r="W25" s="150"/>
      <c r="Y25" s="38" t="s">
        <v>57</v>
      </c>
      <c r="Z25" s="29" t="s">
        <v>56</v>
      </c>
      <c r="AA25" s="162" t="s">
        <v>59</v>
      </c>
      <c r="AB25" s="30"/>
      <c r="AC25" s="30"/>
      <c r="AD25" s="30"/>
      <c r="AE25" s="31"/>
      <c r="AF25" s="23"/>
    </row>
    <row r="26" spans="1:32" ht="61.5" customHeight="1">
      <c r="A26">
        <f t="shared" si="1"/>
        <v>2023</v>
      </c>
      <c r="B26" t="str">
        <f t="shared" si="2"/>
        <v>*</v>
      </c>
      <c r="C26" t="str">
        <f t="shared" si="3"/>
        <v>*</v>
      </c>
      <c r="D26" s="44">
        <v>2023</v>
      </c>
      <c r="E26" s="41">
        <v>12</v>
      </c>
      <c r="F26" s="11">
        <v>1</v>
      </c>
      <c r="G26" s="167">
        <f t="shared" si="4"/>
        <v>5000000</v>
      </c>
      <c r="H26" s="168"/>
      <c r="I26" s="140">
        <f>IF(G26="","",G26*0.95)</f>
        <v>4750000</v>
      </c>
      <c r="J26" s="169"/>
      <c r="K26" s="140">
        <f>IF(F26="","",SUM($M$15:N25))</f>
        <v>4512500</v>
      </c>
      <c r="L26" s="169"/>
      <c r="M26" s="138">
        <f t="shared" si="0"/>
        <v>237500</v>
      </c>
      <c r="N26" s="139"/>
      <c r="O26" s="140">
        <f t="shared" si="6"/>
        <v>250000</v>
      </c>
      <c r="P26" s="141"/>
      <c r="Q26" s="148"/>
      <c r="R26" s="148"/>
      <c r="S26" s="148"/>
      <c r="T26" s="148"/>
      <c r="U26" s="148"/>
      <c r="V26" s="149"/>
      <c r="W26" s="150"/>
      <c r="Y26" s="38" t="s">
        <v>69</v>
      </c>
      <c r="Z26" s="29" t="s">
        <v>58</v>
      </c>
      <c r="AA26" s="162"/>
    </row>
    <row r="27" spans="1:32" ht="61.5" customHeight="1" thickBot="1">
      <c r="A27" t="str">
        <f>+IF(SUM(D27)=SUM(Q$3),D27,"*")</f>
        <v>*</v>
      </c>
      <c r="B27" t="str">
        <f t="shared" si="2"/>
        <v>*</v>
      </c>
      <c r="C27" t="str">
        <f>IF(COUNTIF(A27:B27,"*")=0,M27,"*")</f>
        <v>*</v>
      </c>
      <c r="D27" s="69">
        <v>2024</v>
      </c>
      <c r="E27" s="70">
        <v>1</v>
      </c>
      <c r="F27" s="12">
        <v>1</v>
      </c>
      <c r="G27" s="173">
        <f>IF(F27="","",F27*$K$7)</f>
        <v>5000000</v>
      </c>
      <c r="H27" s="174"/>
      <c r="I27" s="175">
        <f>IF(G27="","",G27*1)</f>
        <v>5000000</v>
      </c>
      <c r="J27" s="176"/>
      <c r="K27" s="175">
        <f>IF(F27="","",SUM($M$15:N26))</f>
        <v>4750000</v>
      </c>
      <c r="L27" s="176"/>
      <c r="M27" s="177">
        <f t="shared" si="0"/>
        <v>250000</v>
      </c>
      <c r="N27" s="178"/>
      <c r="O27" s="175">
        <f t="shared" si="6"/>
        <v>0</v>
      </c>
      <c r="P27" s="234"/>
      <c r="Q27" s="179"/>
      <c r="R27" s="179"/>
      <c r="S27" s="179"/>
      <c r="T27" s="179"/>
      <c r="U27" s="179"/>
      <c r="V27" s="180"/>
      <c r="W27" s="181"/>
      <c r="Y27" s="9" t="s">
        <v>76</v>
      </c>
    </row>
    <row r="28" spans="1:32" ht="61.5" hidden="1" customHeight="1" thickBot="1">
      <c r="A28" t="str">
        <f t="shared" ref="A28:A32" si="8">+IF(SUM(D28)=SUM(Q$3),D28,"*")</f>
        <v>*</v>
      </c>
      <c r="B28" t="str">
        <f t="shared" si="2"/>
        <v>*</v>
      </c>
      <c r="C28" t="str">
        <f t="shared" ref="C28:C32" si="9">IF(COUNTIF(A28:B28,"*")=0,M28,"*")</f>
        <v>*</v>
      </c>
      <c r="D28" s="66"/>
      <c r="E28" s="67"/>
      <c r="F28" s="68"/>
      <c r="G28" s="225" t="str">
        <f t="shared" si="4"/>
        <v/>
      </c>
      <c r="H28" s="226"/>
      <c r="I28" s="227" t="str">
        <f>IF(G28="","",G28*1)</f>
        <v/>
      </c>
      <c r="J28" s="228"/>
      <c r="K28" s="227" t="str">
        <f>IF(F28="","",SUM($M$15:N27))</f>
        <v/>
      </c>
      <c r="L28" s="228"/>
      <c r="M28" s="229" t="str">
        <f t="shared" si="0"/>
        <v/>
      </c>
      <c r="N28" s="230"/>
      <c r="O28" s="227" t="str">
        <f t="shared" si="6"/>
        <v/>
      </c>
      <c r="P28" s="228"/>
      <c r="Q28" s="231"/>
      <c r="R28" s="231"/>
      <c r="S28" s="231"/>
      <c r="T28" s="231"/>
      <c r="U28" s="231"/>
      <c r="V28" s="232"/>
      <c r="W28" s="233"/>
      <c r="Z28" s="10">
        <f>SUM(M15:N28)</f>
        <v>5000000</v>
      </c>
      <c r="AA28" t="str">
        <f>IF(K7=Z28,"〇",IF(K7&lt;&gt;Z28,"不一致"))</f>
        <v>〇</v>
      </c>
    </row>
    <row r="29" spans="1:32" ht="38.25" customHeight="1" thickBot="1">
      <c r="A29" t="str">
        <f t="shared" si="8"/>
        <v>*</v>
      </c>
      <c r="B29" t="str">
        <f t="shared" si="2"/>
        <v>*</v>
      </c>
      <c r="C29" t="str">
        <f t="shared" si="9"/>
        <v>*</v>
      </c>
      <c r="D29" s="63" t="s">
        <v>78</v>
      </c>
      <c r="E29" s="1"/>
      <c r="I29" s="2"/>
      <c r="J29" s="2"/>
      <c r="K29" s="2"/>
      <c r="L29" s="4"/>
      <c r="M29" s="170" t="s">
        <v>12</v>
      </c>
      <c r="N29" s="170"/>
      <c r="O29" s="223">
        <f>SUM(C15:C32)</f>
        <v>475000</v>
      </c>
      <c r="P29" s="223"/>
      <c r="Q29" s="172" t="s">
        <v>2</v>
      </c>
      <c r="R29" s="172"/>
      <c r="S29" s="172"/>
      <c r="T29" s="172"/>
      <c r="U29" s="172"/>
      <c r="V29" s="172"/>
      <c r="W29" s="172"/>
    </row>
    <row r="30" spans="1:32" ht="38.25" customHeight="1" thickBot="1">
      <c r="A30" t="str">
        <f t="shared" si="8"/>
        <v>*</v>
      </c>
      <c r="B30" t="str">
        <f t="shared" si="2"/>
        <v>*</v>
      </c>
      <c r="C30" t="str">
        <f t="shared" si="9"/>
        <v>*</v>
      </c>
      <c r="D30" s="64" t="s">
        <v>81</v>
      </c>
      <c r="E30" s="59"/>
      <c r="F30" s="59"/>
      <c r="G30" s="59"/>
      <c r="H30" s="59"/>
      <c r="I30" s="60"/>
      <c r="J30" s="52"/>
      <c r="K30" s="52"/>
      <c r="L30" s="3"/>
      <c r="M30" s="159"/>
      <c r="N30" s="159"/>
      <c r="O30" s="224"/>
      <c r="P30" s="224"/>
      <c r="Q30" s="166"/>
      <c r="R30" s="166"/>
      <c r="S30" s="166"/>
      <c r="T30" s="166"/>
      <c r="U30" s="166"/>
      <c r="V30" s="166"/>
      <c r="W30" s="166"/>
    </row>
    <row r="31" spans="1:32" ht="38.25" customHeight="1" thickBot="1">
      <c r="A31" t="str">
        <f t="shared" si="8"/>
        <v>*</v>
      </c>
      <c r="B31" t="str">
        <f t="shared" si="2"/>
        <v>*</v>
      </c>
      <c r="C31" t="str">
        <f t="shared" si="9"/>
        <v>*</v>
      </c>
      <c r="D31" s="65" t="s">
        <v>4</v>
      </c>
      <c r="E31" s="1"/>
      <c r="I31" s="2"/>
      <c r="J31" s="2"/>
      <c r="K31" s="2"/>
      <c r="L31" s="3"/>
      <c r="M31" s="159" t="s">
        <v>62</v>
      </c>
      <c r="N31" s="159"/>
      <c r="O31" s="160">
        <f>IF(O29="","",O29*0.1)</f>
        <v>47500</v>
      </c>
      <c r="P31" s="160"/>
      <c r="Q31" s="224">
        <f>IF(O31="","",O29+O31)</f>
        <v>522500</v>
      </c>
      <c r="R31" s="224"/>
      <c r="S31" s="224"/>
      <c r="T31" s="224"/>
      <c r="U31" s="224"/>
      <c r="V31" s="224"/>
      <c r="W31" s="224"/>
    </row>
    <row r="32" spans="1:32" ht="38.25" customHeight="1" thickBot="1">
      <c r="A32" t="str">
        <f t="shared" si="8"/>
        <v>*</v>
      </c>
      <c r="B32" t="str">
        <f t="shared" si="2"/>
        <v>*</v>
      </c>
      <c r="C32" t="str">
        <f t="shared" si="9"/>
        <v>*</v>
      </c>
      <c r="D32" s="65" t="s">
        <v>79</v>
      </c>
      <c r="E32" s="1"/>
      <c r="I32" s="2"/>
      <c r="J32" s="2"/>
      <c r="K32" s="2"/>
      <c r="L32" s="3"/>
      <c r="M32" s="159"/>
      <c r="N32" s="159"/>
      <c r="O32" s="160"/>
      <c r="P32" s="160"/>
      <c r="Q32" s="224"/>
      <c r="R32" s="224"/>
      <c r="S32" s="224"/>
      <c r="T32" s="224"/>
      <c r="U32" s="224"/>
      <c r="V32" s="224"/>
      <c r="W32" s="224"/>
    </row>
    <row r="33" spans="4:23" ht="18" customHeight="1">
      <c r="W33" s="32" t="s">
        <v>72</v>
      </c>
    </row>
    <row r="34" spans="4:23" ht="18" customHeight="1">
      <c r="W34" s="32"/>
    </row>
    <row r="36" spans="4:23" ht="18.95" customHeight="1">
      <c r="D36" s="13"/>
      <c r="E36" s="13"/>
    </row>
    <row r="37" spans="4:23" ht="18.95" customHeight="1"/>
    <row r="72" spans="16:17" ht="12.95" customHeight="1">
      <c r="P72">
        <v>2022</v>
      </c>
      <c r="Q72">
        <v>1</v>
      </c>
    </row>
    <row r="73" spans="16:17" ht="12.95" customHeight="1">
      <c r="P73">
        <v>2023</v>
      </c>
      <c r="Q73">
        <v>2</v>
      </c>
    </row>
    <row r="74" spans="16:17" ht="12.95" customHeight="1">
      <c r="P74">
        <v>2024</v>
      </c>
      <c r="Q74">
        <v>3</v>
      </c>
    </row>
    <row r="75" spans="16:17" ht="12.95" customHeight="1">
      <c r="P75">
        <v>2025</v>
      </c>
      <c r="Q75">
        <v>4</v>
      </c>
    </row>
    <row r="76" spans="16:17" ht="12.95" customHeight="1">
      <c r="P76">
        <v>2026</v>
      </c>
      <c r="Q76">
        <v>5</v>
      </c>
    </row>
    <row r="77" spans="16:17" ht="12.95" customHeight="1">
      <c r="P77">
        <v>2027</v>
      </c>
      <c r="Q77">
        <v>6</v>
      </c>
    </row>
    <row r="78" spans="16:17" ht="12.95" customHeight="1">
      <c r="P78">
        <v>2028</v>
      </c>
      <c r="Q78">
        <v>7</v>
      </c>
    </row>
    <row r="79" spans="16:17" ht="12.95" customHeight="1">
      <c r="P79">
        <v>2029</v>
      </c>
      <c r="Q79">
        <v>8</v>
      </c>
    </row>
    <row r="80" spans="16:17" ht="12.95" customHeight="1">
      <c r="P80">
        <v>2030</v>
      </c>
      <c r="Q80">
        <v>9</v>
      </c>
    </row>
    <row r="81" spans="17:17" ht="12.95" customHeight="1">
      <c r="Q81">
        <v>10</v>
      </c>
    </row>
    <row r="82" spans="17:17" ht="12.95" customHeight="1">
      <c r="Q82">
        <v>11</v>
      </c>
    </row>
    <row r="83" spans="17:17">
      <c r="Q83">
        <v>12</v>
      </c>
    </row>
  </sheetData>
  <mergeCells count="117">
    <mergeCell ref="Z7:AA8"/>
    <mergeCell ref="K8:L8"/>
    <mergeCell ref="M8:W12"/>
    <mergeCell ref="D10:I10"/>
    <mergeCell ref="J10:L10"/>
    <mergeCell ref="D11:I12"/>
    <mergeCell ref="J11:L12"/>
    <mergeCell ref="D2:W2"/>
    <mergeCell ref="Q3:R3"/>
    <mergeCell ref="D5:I5"/>
    <mergeCell ref="J5:L5"/>
    <mergeCell ref="P5:W5"/>
    <mergeCell ref="D6:I9"/>
    <mergeCell ref="K6:L6"/>
    <mergeCell ref="P6:W6"/>
    <mergeCell ref="K7:L7"/>
    <mergeCell ref="M7:W7"/>
    <mergeCell ref="AA12:AA14"/>
    <mergeCell ref="O13:P14"/>
    <mergeCell ref="Q13:W14"/>
    <mergeCell ref="G15:H15"/>
    <mergeCell ref="I15:J15"/>
    <mergeCell ref="K15:L15"/>
    <mergeCell ref="M15:N15"/>
    <mergeCell ref="O15:P15"/>
    <mergeCell ref="Q15:W15"/>
    <mergeCell ref="D13:E13"/>
    <mergeCell ref="F13:F14"/>
    <mergeCell ref="G13:H14"/>
    <mergeCell ref="I13:J14"/>
    <mergeCell ref="K13:L14"/>
    <mergeCell ref="M13:N14"/>
    <mergeCell ref="G17:H17"/>
    <mergeCell ref="I17:J17"/>
    <mergeCell ref="K17:L17"/>
    <mergeCell ref="M17:N17"/>
    <mergeCell ref="O17:P17"/>
    <mergeCell ref="Q17:W17"/>
    <mergeCell ref="G16:H16"/>
    <mergeCell ref="I16:J16"/>
    <mergeCell ref="K16:L16"/>
    <mergeCell ref="M16:N16"/>
    <mergeCell ref="O16:P16"/>
    <mergeCell ref="Q16:W16"/>
    <mergeCell ref="G19:H19"/>
    <mergeCell ref="I19:J19"/>
    <mergeCell ref="K19:L19"/>
    <mergeCell ref="M19:N19"/>
    <mergeCell ref="O19:P19"/>
    <mergeCell ref="Q19:W19"/>
    <mergeCell ref="G18:H18"/>
    <mergeCell ref="I18:J18"/>
    <mergeCell ref="K18:L18"/>
    <mergeCell ref="M18:N18"/>
    <mergeCell ref="O18:P18"/>
    <mergeCell ref="Q18:W18"/>
    <mergeCell ref="G21:H21"/>
    <mergeCell ref="I21:J21"/>
    <mergeCell ref="K21:L21"/>
    <mergeCell ref="M21:N21"/>
    <mergeCell ref="O21:P21"/>
    <mergeCell ref="Q21:W21"/>
    <mergeCell ref="G20:H20"/>
    <mergeCell ref="I20:J20"/>
    <mergeCell ref="K20:L20"/>
    <mergeCell ref="M20:N20"/>
    <mergeCell ref="O20:P20"/>
    <mergeCell ref="Q20:W20"/>
    <mergeCell ref="G23:H23"/>
    <mergeCell ref="I23:J23"/>
    <mergeCell ref="K23:L23"/>
    <mergeCell ref="M23:N23"/>
    <mergeCell ref="O23:P23"/>
    <mergeCell ref="Q23:W23"/>
    <mergeCell ref="G22:H22"/>
    <mergeCell ref="I22:J22"/>
    <mergeCell ref="K22:L22"/>
    <mergeCell ref="M22:N22"/>
    <mergeCell ref="O22:P22"/>
    <mergeCell ref="Q22:W22"/>
    <mergeCell ref="Q26:W26"/>
    <mergeCell ref="G25:H25"/>
    <mergeCell ref="I25:J25"/>
    <mergeCell ref="K25:L25"/>
    <mergeCell ref="M25:N25"/>
    <mergeCell ref="O25:P25"/>
    <mergeCell ref="Q25:W25"/>
    <mergeCell ref="G24:H24"/>
    <mergeCell ref="I24:J24"/>
    <mergeCell ref="K24:L24"/>
    <mergeCell ref="M24:N24"/>
    <mergeCell ref="O24:P24"/>
    <mergeCell ref="Q24:W24"/>
    <mergeCell ref="AA25:AA26"/>
    <mergeCell ref="M29:N30"/>
    <mergeCell ref="O29:P30"/>
    <mergeCell ref="Q29:W30"/>
    <mergeCell ref="M31:N32"/>
    <mergeCell ref="O31:P32"/>
    <mergeCell ref="Q31:W32"/>
    <mergeCell ref="G28:H28"/>
    <mergeCell ref="I28:J28"/>
    <mergeCell ref="K28:L28"/>
    <mergeCell ref="M28:N28"/>
    <mergeCell ref="O28:P28"/>
    <mergeCell ref="Q28:W28"/>
    <mergeCell ref="G27:H27"/>
    <mergeCell ref="I27:J27"/>
    <mergeCell ref="K27:L27"/>
    <mergeCell ref="M27:N27"/>
    <mergeCell ref="O27:P27"/>
    <mergeCell ref="Q27:W27"/>
    <mergeCell ref="G26:H26"/>
    <mergeCell ref="I26:J26"/>
    <mergeCell ref="K26:L26"/>
    <mergeCell ref="M26:N26"/>
    <mergeCell ref="O26:P26"/>
  </mergeCells>
  <phoneticPr fontId="2"/>
  <conditionalFormatting sqref="M15:N30 M35:N35">
    <cfRule type="cellIs" dxfId="7" priority="8" operator="equal">
      <formula>C15</formula>
    </cfRule>
  </conditionalFormatting>
  <conditionalFormatting sqref="D35">
    <cfRule type="cellIs" dxfId="6" priority="7" operator="equal">
      <formula>A35</formula>
    </cfRule>
  </conditionalFormatting>
  <conditionalFormatting sqref="E15:E27 E29 E35 E31:E32">
    <cfRule type="expression" dxfId="5" priority="6">
      <formula>NOT($C15="*")</formula>
    </cfRule>
  </conditionalFormatting>
  <conditionalFormatting sqref="M31:N32">
    <cfRule type="cellIs" dxfId="4" priority="5" operator="equal">
      <formula>C31</formula>
    </cfRule>
  </conditionalFormatting>
  <conditionalFormatting sqref="M14:N14">
    <cfRule type="cellIs" dxfId="3" priority="4" operator="equal">
      <formula>C14</formula>
    </cfRule>
  </conditionalFormatting>
  <conditionalFormatting sqref="D29 D31:D32">
    <cfRule type="cellIs" dxfId="2" priority="3" operator="equal">
      <formula>A29</formula>
    </cfRule>
  </conditionalFormatting>
  <conditionalFormatting sqref="D30">
    <cfRule type="cellIs" dxfId="1" priority="2" operator="equal">
      <formula>A30</formula>
    </cfRule>
  </conditionalFormatting>
  <conditionalFormatting sqref="E30">
    <cfRule type="expression" dxfId="0" priority="1">
      <formula>NOT($C30="*")</formula>
    </cfRule>
  </conditionalFormatting>
  <dataValidations count="2">
    <dataValidation type="list" allowBlank="1" showInputMessage="1" showErrorMessage="1" sqref="Q3:R3" xr:uid="{016CFD03-69FC-4DAC-A344-E6EAEB37585D}">
      <formula1>$P$72:$P$80</formula1>
    </dataValidation>
    <dataValidation type="list" allowBlank="1" showInputMessage="1" showErrorMessage="1" sqref="T3" xr:uid="{C323DB27-C0A6-467A-AB54-D843F1FC2FEF}">
      <formula1>$Q$72:$Q$83</formula1>
    </dataValidation>
  </dataValidations>
  <printOptions horizontalCentered="1" verticalCentered="1"/>
  <pageMargins left="0.23622047244094491" right="0" top="0.23622047244094491" bottom="0" header="0.19685039370078741" footer="0.19685039370078741"/>
  <pageSetup paperSize="9" scale="4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インボイス請求書Ａ（FORM) </vt:lpstr>
      <vt:lpstr>インボイス請求書Ａ（FORM) 長期用</vt:lpstr>
      <vt:lpstr>インボイス請求書Ａ　記入例</vt:lpstr>
      <vt:lpstr>'インボイス請求書Ａ　記入例'!Print_Area</vt:lpstr>
      <vt:lpstr>'インボイス請求書Ａ（FORM) '!Print_Area</vt:lpstr>
      <vt:lpstr>'インボイス請求書Ａ（FORM) 長期用'!Print_Area</vt:lpstr>
    </vt:vector>
  </TitlesOfParts>
  <Company>前田商会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住山千奈津</dc:creator>
  <cp:lastModifiedBy>user</cp:lastModifiedBy>
  <cp:lastPrinted>2023-09-25T04:57:53Z</cp:lastPrinted>
  <dcterms:created xsi:type="dcterms:W3CDTF">2007-10-19T06:26:35Z</dcterms:created>
  <dcterms:modified xsi:type="dcterms:W3CDTF">2023-09-28T02:53:16Z</dcterms:modified>
</cp:coreProperties>
</file>